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Polní cesta VC30 - I..." sheetId="2" r:id="rId2"/>
    <sheet name="02 - Polní cesta VC30 - I..." sheetId="3" r:id="rId3"/>
    <sheet name="03 - Most M8 přes vodoteč..." sheetId="4" r:id="rId4"/>
    <sheet name="Seznam figur" sheetId="5" r:id="rId5"/>
    <sheet name="Pokyny pro vyplnění" sheetId="6" r:id="rId6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'01 - Polní cesta VC30 - I...'!$C$92:$K$379</definedName>
    <definedName name="_xlnm.Print_Area" localSheetId="1">'01 - Polní cesta VC30 - I...'!$C$4:$J$39,'01 - Polní cesta VC30 - I...'!$C$45:$J$74,'01 - Polní cesta VC30 - I...'!$C$80:$K$379</definedName>
    <definedName name="_xlnm.Print_Titles" localSheetId="1">'01 - Polní cesta VC30 - I...'!$92:$92</definedName>
    <definedName name="_xlnm._FilterDatabase" localSheetId="2" hidden="1">'02 - Polní cesta VC30 - I...'!$C$84:$K$139</definedName>
    <definedName name="_xlnm.Print_Area" localSheetId="2">'02 - Polní cesta VC30 - I...'!$C$4:$J$39,'02 - Polní cesta VC30 - I...'!$C$45:$J$66,'02 - Polní cesta VC30 - I...'!$C$72:$K$139</definedName>
    <definedName name="_xlnm.Print_Titles" localSheetId="2">'02 - Polní cesta VC30 - I...'!$84:$84</definedName>
    <definedName name="_xlnm._FilterDatabase" localSheetId="3" hidden="1">'03 - Most M8 přes vodoteč...'!$C$91:$K$741</definedName>
    <definedName name="_xlnm.Print_Area" localSheetId="3">'03 - Most M8 přes vodoteč...'!$C$4:$J$39,'03 - Most M8 přes vodoteč...'!$C$45:$J$73,'03 - Most M8 přes vodoteč...'!$C$79:$K$741</definedName>
    <definedName name="_xlnm.Print_Titles" localSheetId="3">'03 - Most M8 přes vodoteč...'!$91:$91</definedName>
    <definedName name="_xlnm.Print_Area" localSheetId="4">'Seznam figur'!$C$4:$G$15</definedName>
    <definedName name="_xlnm.Print_Titles" localSheetId="4">'Seznam figur'!$9:$9</definedName>
    <definedName name="_xlnm.Print_Area" localSheetId="5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5" l="1" r="D7"/>
  <c i="4" r="J37"/>
  <c r="J36"/>
  <c i="1" r="AY57"/>
  <c i="4" r="J35"/>
  <c i="1" r="AX57"/>
  <c i="4" r="BI740"/>
  <c r="BH740"/>
  <c r="BG740"/>
  <c r="BF740"/>
  <c r="T740"/>
  <c r="R740"/>
  <c r="P740"/>
  <c r="BI738"/>
  <c r="BH738"/>
  <c r="BG738"/>
  <c r="BF738"/>
  <c r="T738"/>
  <c r="R738"/>
  <c r="P738"/>
  <c r="BI736"/>
  <c r="BH736"/>
  <c r="BG736"/>
  <c r="BF736"/>
  <c r="T736"/>
  <c r="R736"/>
  <c r="P736"/>
  <c r="BI734"/>
  <c r="BH734"/>
  <c r="BG734"/>
  <c r="BF734"/>
  <c r="T734"/>
  <c r="R734"/>
  <c r="P734"/>
  <c r="BI732"/>
  <c r="BH732"/>
  <c r="BG732"/>
  <c r="BF732"/>
  <c r="T732"/>
  <c r="R732"/>
  <c r="P732"/>
  <c r="BI728"/>
  <c r="BH728"/>
  <c r="BG728"/>
  <c r="BF728"/>
  <c r="T728"/>
  <c r="R728"/>
  <c r="P728"/>
  <c r="BI724"/>
  <c r="BH724"/>
  <c r="BG724"/>
  <c r="BF724"/>
  <c r="T724"/>
  <c r="R724"/>
  <c r="P724"/>
  <c r="BI720"/>
  <c r="BH720"/>
  <c r="BG720"/>
  <c r="BF720"/>
  <c r="T720"/>
  <c r="R720"/>
  <c r="P720"/>
  <c r="BI717"/>
  <c r="BH717"/>
  <c r="BG717"/>
  <c r="BF717"/>
  <c r="T717"/>
  <c r="R717"/>
  <c r="P717"/>
  <c r="BI714"/>
  <c r="BH714"/>
  <c r="BG714"/>
  <c r="BF714"/>
  <c r="T714"/>
  <c r="R714"/>
  <c r="P714"/>
  <c r="BI708"/>
  <c r="BH708"/>
  <c r="BG708"/>
  <c r="BF708"/>
  <c r="T708"/>
  <c r="R708"/>
  <c r="P708"/>
  <c r="BI705"/>
  <c r="BH705"/>
  <c r="BG705"/>
  <c r="BF705"/>
  <c r="T705"/>
  <c r="R705"/>
  <c r="P705"/>
  <c r="BI696"/>
  <c r="BH696"/>
  <c r="BG696"/>
  <c r="BF696"/>
  <c r="T696"/>
  <c r="R696"/>
  <c r="P696"/>
  <c r="BI693"/>
  <c r="BH693"/>
  <c r="BG693"/>
  <c r="BF693"/>
  <c r="T693"/>
  <c r="R693"/>
  <c r="P693"/>
  <c r="BI690"/>
  <c r="BH690"/>
  <c r="BG690"/>
  <c r="BF690"/>
  <c r="T690"/>
  <c r="R690"/>
  <c r="P690"/>
  <c r="BI681"/>
  <c r="BH681"/>
  <c r="BG681"/>
  <c r="BF681"/>
  <c r="T681"/>
  <c r="R681"/>
  <c r="P681"/>
  <c r="BI678"/>
  <c r="BH678"/>
  <c r="BG678"/>
  <c r="BF678"/>
  <c r="T678"/>
  <c r="R678"/>
  <c r="P678"/>
  <c r="BI669"/>
  <c r="BH669"/>
  <c r="BG669"/>
  <c r="BF669"/>
  <c r="T669"/>
  <c r="R669"/>
  <c r="P669"/>
  <c r="BI666"/>
  <c r="BH666"/>
  <c r="BG666"/>
  <c r="BF666"/>
  <c r="T666"/>
  <c r="R666"/>
  <c r="P666"/>
  <c r="BI659"/>
  <c r="BH659"/>
  <c r="BG659"/>
  <c r="BF659"/>
  <c r="T659"/>
  <c r="R659"/>
  <c r="P659"/>
  <c r="BI655"/>
  <c r="BH655"/>
  <c r="BG655"/>
  <c r="BF655"/>
  <c r="T655"/>
  <c r="R655"/>
  <c r="P655"/>
  <c r="BI646"/>
  <c r="BH646"/>
  <c r="BG646"/>
  <c r="BF646"/>
  <c r="T646"/>
  <c r="R646"/>
  <c r="P646"/>
  <c r="BI642"/>
  <c r="BH642"/>
  <c r="BG642"/>
  <c r="BF642"/>
  <c r="T642"/>
  <c r="R642"/>
  <c r="P642"/>
  <c r="BI629"/>
  <c r="BH629"/>
  <c r="BG629"/>
  <c r="BF629"/>
  <c r="T629"/>
  <c r="R629"/>
  <c r="P629"/>
  <c r="BI625"/>
  <c r="BH625"/>
  <c r="BG625"/>
  <c r="BF625"/>
  <c r="T625"/>
  <c r="R625"/>
  <c r="P625"/>
  <c r="BI617"/>
  <c r="BH617"/>
  <c r="BG617"/>
  <c r="BF617"/>
  <c r="T617"/>
  <c r="R617"/>
  <c r="P617"/>
  <c r="BI613"/>
  <c r="BH613"/>
  <c r="BG613"/>
  <c r="BF613"/>
  <c r="T613"/>
  <c r="R613"/>
  <c r="P613"/>
  <c r="BI603"/>
  <c r="BH603"/>
  <c r="BG603"/>
  <c r="BF603"/>
  <c r="T603"/>
  <c r="R603"/>
  <c r="P603"/>
  <c r="BI598"/>
  <c r="BH598"/>
  <c r="BG598"/>
  <c r="BF598"/>
  <c r="T598"/>
  <c r="T597"/>
  <c r="R598"/>
  <c r="R597"/>
  <c r="P598"/>
  <c r="P597"/>
  <c r="BI593"/>
  <c r="BH593"/>
  <c r="BG593"/>
  <c r="BF593"/>
  <c r="T593"/>
  <c r="R593"/>
  <c r="P593"/>
  <c r="BI589"/>
  <c r="BH589"/>
  <c r="BG589"/>
  <c r="BF589"/>
  <c r="T589"/>
  <c r="R589"/>
  <c r="P589"/>
  <c r="BI586"/>
  <c r="BH586"/>
  <c r="BG586"/>
  <c r="BF586"/>
  <c r="T586"/>
  <c r="R586"/>
  <c r="P586"/>
  <c r="BI582"/>
  <c r="BH582"/>
  <c r="BG582"/>
  <c r="BF582"/>
  <c r="T582"/>
  <c r="R582"/>
  <c r="P582"/>
  <c r="BI578"/>
  <c r="BH578"/>
  <c r="BG578"/>
  <c r="BF578"/>
  <c r="T578"/>
  <c r="R578"/>
  <c r="P578"/>
  <c r="BI575"/>
  <c r="BH575"/>
  <c r="BG575"/>
  <c r="BF575"/>
  <c r="T575"/>
  <c r="R575"/>
  <c r="P575"/>
  <c r="BI571"/>
  <c r="BH571"/>
  <c r="BG571"/>
  <c r="BF571"/>
  <c r="T571"/>
  <c r="R571"/>
  <c r="P571"/>
  <c r="BI568"/>
  <c r="BH568"/>
  <c r="BG568"/>
  <c r="BF568"/>
  <c r="T568"/>
  <c r="R568"/>
  <c r="P568"/>
  <c r="BI564"/>
  <c r="BH564"/>
  <c r="BG564"/>
  <c r="BF564"/>
  <c r="T564"/>
  <c r="R564"/>
  <c r="P564"/>
  <c r="BI562"/>
  <c r="BH562"/>
  <c r="BG562"/>
  <c r="BF562"/>
  <c r="T562"/>
  <c r="R562"/>
  <c r="P562"/>
  <c r="BI559"/>
  <c r="BH559"/>
  <c r="BG559"/>
  <c r="BF559"/>
  <c r="T559"/>
  <c r="R559"/>
  <c r="P559"/>
  <c r="BI555"/>
  <c r="BH555"/>
  <c r="BG555"/>
  <c r="BF555"/>
  <c r="T555"/>
  <c r="R555"/>
  <c r="P555"/>
  <c r="BI549"/>
  <c r="BH549"/>
  <c r="BG549"/>
  <c r="BF549"/>
  <c r="T549"/>
  <c r="R549"/>
  <c r="P549"/>
  <c r="BI543"/>
  <c r="BH543"/>
  <c r="BG543"/>
  <c r="BF543"/>
  <c r="T543"/>
  <c r="R543"/>
  <c r="P543"/>
  <c r="BI541"/>
  <c r="BH541"/>
  <c r="BG541"/>
  <c r="BF541"/>
  <c r="T541"/>
  <c r="R541"/>
  <c r="P541"/>
  <c r="BI533"/>
  <c r="BH533"/>
  <c r="BG533"/>
  <c r="BF533"/>
  <c r="T533"/>
  <c r="R533"/>
  <c r="P533"/>
  <c r="BI530"/>
  <c r="BH530"/>
  <c r="BG530"/>
  <c r="BF530"/>
  <c r="T530"/>
  <c r="R530"/>
  <c r="P530"/>
  <c r="BI528"/>
  <c r="BH528"/>
  <c r="BG528"/>
  <c r="BF528"/>
  <c r="T528"/>
  <c r="R528"/>
  <c r="P528"/>
  <c r="BI524"/>
  <c r="BH524"/>
  <c r="BG524"/>
  <c r="BF524"/>
  <c r="T524"/>
  <c r="R524"/>
  <c r="P524"/>
  <c r="BI519"/>
  <c r="BH519"/>
  <c r="BG519"/>
  <c r="BF519"/>
  <c r="T519"/>
  <c r="T518"/>
  <c r="R519"/>
  <c r="R518"/>
  <c r="P519"/>
  <c r="P518"/>
  <c r="BI514"/>
  <c r="BH514"/>
  <c r="BG514"/>
  <c r="BF514"/>
  <c r="T514"/>
  <c r="R514"/>
  <c r="P514"/>
  <c r="BI507"/>
  <c r="BH507"/>
  <c r="BG507"/>
  <c r="BF507"/>
  <c r="T507"/>
  <c r="R507"/>
  <c r="P507"/>
  <c r="BI502"/>
  <c r="BH502"/>
  <c r="BG502"/>
  <c r="BF502"/>
  <c r="T502"/>
  <c r="R502"/>
  <c r="P502"/>
  <c r="BI498"/>
  <c r="BH498"/>
  <c r="BG498"/>
  <c r="BF498"/>
  <c r="T498"/>
  <c r="R498"/>
  <c r="P498"/>
  <c r="BI494"/>
  <c r="BH494"/>
  <c r="BG494"/>
  <c r="BF494"/>
  <c r="T494"/>
  <c r="R494"/>
  <c r="P494"/>
  <c r="BI490"/>
  <c r="BH490"/>
  <c r="BG490"/>
  <c r="BF490"/>
  <c r="T490"/>
  <c r="R490"/>
  <c r="P490"/>
  <c r="BI486"/>
  <c r="BH486"/>
  <c r="BG486"/>
  <c r="BF486"/>
  <c r="T486"/>
  <c r="R486"/>
  <c r="P486"/>
  <c r="BI482"/>
  <c r="BH482"/>
  <c r="BG482"/>
  <c r="BF482"/>
  <c r="T482"/>
  <c r="R482"/>
  <c r="P482"/>
  <c r="BI476"/>
  <c r="BH476"/>
  <c r="BG476"/>
  <c r="BF476"/>
  <c r="T476"/>
  <c r="R476"/>
  <c r="P476"/>
  <c r="BI470"/>
  <c r="BH470"/>
  <c r="BG470"/>
  <c r="BF470"/>
  <c r="T470"/>
  <c r="R470"/>
  <c r="P470"/>
  <c r="BI462"/>
  <c r="BH462"/>
  <c r="BG462"/>
  <c r="BF462"/>
  <c r="T462"/>
  <c r="R462"/>
  <c r="P462"/>
  <c r="BI458"/>
  <c r="BH458"/>
  <c r="BG458"/>
  <c r="BF458"/>
  <c r="T458"/>
  <c r="R458"/>
  <c r="P458"/>
  <c r="BI454"/>
  <c r="BH454"/>
  <c r="BG454"/>
  <c r="BF454"/>
  <c r="T454"/>
  <c r="R454"/>
  <c r="P454"/>
  <c r="BI447"/>
  <c r="BH447"/>
  <c r="BG447"/>
  <c r="BF447"/>
  <c r="T447"/>
  <c r="R447"/>
  <c r="P447"/>
  <c r="BI443"/>
  <c r="BH443"/>
  <c r="BG443"/>
  <c r="BF443"/>
  <c r="T443"/>
  <c r="R443"/>
  <c r="P443"/>
  <c r="BI437"/>
  <c r="BH437"/>
  <c r="BG437"/>
  <c r="BF437"/>
  <c r="T437"/>
  <c r="R437"/>
  <c r="P437"/>
  <c r="BI433"/>
  <c r="BH433"/>
  <c r="BG433"/>
  <c r="BF433"/>
  <c r="T433"/>
  <c r="R433"/>
  <c r="P433"/>
  <c r="BI429"/>
  <c r="BH429"/>
  <c r="BG429"/>
  <c r="BF429"/>
  <c r="T429"/>
  <c r="R429"/>
  <c r="P429"/>
  <c r="BI425"/>
  <c r="BH425"/>
  <c r="BG425"/>
  <c r="BF425"/>
  <c r="T425"/>
  <c r="R425"/>
  <c r="P425"/>
  <c r="BI421"/>
  <c r="BH421"/>
  <c r="BG421"/>
  <c r="BF421"/>
  <c r="T421"/>
  <c r="R421"/>
  <c r="P421"/>
  <c r="BI417"/>
  <c r="BH417"/>
  <c r="BG417"/>
  <c r="BF417"/>
  <c r="T417"/>
  <c r="R417"/>
  <c r="P417"/>
  <c r="BI413"/>
  <c r="BH413"/>
  <c r="BG413"/>
  <c r="BF413"/>
  <c r="T413"/>
  <c r="R413"/>
  <c r="P413"/>
  <c r="BI411"/>
  <c r="BH411"/>
  <c r="BG411"/>
  <c r="BF411"/>
  <c r="T411"/>
  <c r="R411"/>
  <c r="P411"/>
  <c r="BI407"/>
  <c r="BH407"/>
  <c r="BG407"/>
  <c r="BF407"/>
  <c r="T407"/>
  <c r="R407"/>
  <c r="P407"/>
  <c r="BI404"/>
  <c r="BH404"/>
  <c r="BG404"/>
  <c r="BF404"/>
  <c r="T404"/>
  <c r="R404"/>
  <c r="P404"/>
  <c r="BI394"/>
  <c r="BH394"/>
  <c r="BG394"/>
  <c r="BF394"/>
  <c r="T394"/>
  <c r="R394"/>
  <c r="P394"/>
  <c r="BI390"/>
  <c r="BH390"/>
  <c r="BG390"/>
  <c r="BF390"/>
  <c r="T390"/>
  <c r="R390"/>
  <c r="P390"/>
  <c r="BI384"/>
  <c r="BH384"/>
  <c r="BG384"/>
  <c r="BF384"/>
  <c r="T384"/>
  <c r="R384"/>
  <c r="P384"/>
  <c r="BI379"/>
  <c r="BH379"/>
  <c r="BG379"/>
  <c r="BF379"/>
  <c r="T379"/>
  <c r="R379"/>
  <c r="P379"/>
  <c r="BI375"/>
  <c r="BH375"/>
  <c r="BG375"/>
  <c r="BF375"/>
  <c r="T375"/>
  <c r="R375"/>
  <c r="P375"/>
  <c r="BI371"/>
  <c r="BH371"/>
  <c r="BG371"/>
  <c r="BF371"/>
  <c r="T371"/>
  <c r="R371"/>
  <c r="P371"/>
  <c r="BI368"/>
  <c r="BH368"/>
  <c r="BG368"/>
  <c r="BF368"/>
  <c r="T368"/>
  <c r="R368"/>
  <c r="P368"/>
  <c r="BI361"/>
  <c r="BH361"/>
  <c r="BG361"/>
  <c r="BF361"/>
  <c r="T361"/>
  <c r="R361"/>
  <c r="P361"/>
  <c r="BI358"/>
  <c r="BH358"/>
  <c r="BG358"/>
  <c r="BF358"/>
  <c r="T358"/>
  <c r="R358"/>
  <c r="P358"/>
  <c r="BI353"/>
  <c r="BH353"/>
  <c r="BG353"/>
  <c r="BF353"/>
  <c r="T353"/>
  <c r="R353"/>
  <c r="P353"/>
  <c r="BI346"/>
  <c r="BH346"/>
  <c r="BG346"/>
  <c r="BF346"/>
  <c r="T346"/>
  <c r="R346"/>
  <c r="P346"/>
  <c r="BI341"/>
  <c r="BH341"/>
  <c r="BG341"/>
  <c r="BF341"/>
  <c r="T341"/>
  <c r="R341"/>
  <c r="P341"/>
  <c r="BI337"/>
  <c r="BH337"/>
  <c r="BG337"/>
  <c r="BF337"/>
  <c r="T337"/>
  <c r="R337"/>
  <c r="P337"/>
  <c r="BI331"/>
  <c r="BH331"/>
  <c r="BG331"/>
  <c r="BF331"/>
  <c r="T331"/>
  <c r="R331"/>
  <c r="P331"/>
  <c r="BI328"/>
  <c r="BH328"/>
  <c r="BG328"/>
  <c r="BF328"/>
  <c r="T328"/>
  <c r="R328"/>
  <c r="P328"/>
  <c r="BI324"/>
  <c r="BH324"/>
  <c r="BG324"/>
  <c r="BF324"/>
  <c r="T324"/>
  <c r="R324"/>
  <c r="P324"/>
  <c r="BI320"/>
  <c r="BH320"/>
  <c r="BG320"/>
  <c r="BF320"/>
  <c r="T320"/>
  <c r="R320"/>
  <c r="P320"/>
  <c r="BI318"/>
  <c r="BH318"/>
  <c r="BG318"/>
  <c r="BF318"/>
  <c r="T318"/>
  <c r="R318"/>
  <c r="P318"/>
  <c r="BI314"/>
  <c r="BH314"/>
  <c r="BG314"/>
  <c r="BF314"/>
  <c r="T314"/>
  <c r="R314"/>
  <c r="P314"/>
  <c r="BI309"/>
  <c r="BH309"/>
  <c r="BG309"/>
  <c r="BF309"/>
  <c r="T309"/>
  <c r="R309"/>
  <c r="P309"/>
  <c r="BI305"/>
  <c r="BH305"/>
  <c r="BG305"/>
  <c r="BF305"/>
  <c r="T305"/>
  <c r="R305"/>
  <c r="P305"/>
  <c r="BI302"/>
  <c r="BH302"/>
  <c r="BG302"/>
  <c r="BF302"/>
  <c r="T302"/>
  <c r="R302"/>
  <c r="P302"/>
  <c r="BI298"/>
  <c r="BH298"/>
  <c r="BG298"/>
  <c r="BF298"/>
  <c r="T298"/>
  <c r="R298"/>
  <c r="P298"/>
  <c r="BI294"/>
  <c r="BH294"/>
  <c r="BG294"/>
  <c r="BF294"/>
  <c r="T294"/>
  <c r="R294"/>
  <c r="P294"/>
  <c r="BI291"/>
  <c r="BH291"/>
  <c r="BG291"/>
  <c r="BF291"/>
  <c r="T291"/>
  <c r="R291"/>
  <c r="P291"/>
  <c r="BI288"/>
  <c r="BH288"/>
  <c r="BG288"/>
  <c r="BF288"/>
  <c r="T288"/>
  <c r="R288"/>
  <c r="P288"/>
  <c r="BI284"/>
  <c r="BH284"/>
  <c r="BG284"/>
  <c r="BF284"/>
  <c r="T284"/>
  <c r="R284"/>
  <c r="P284"/>
  <c r="BI280"/>
  <c r="BH280"/>
  <c r="BG280"/>
  <c r="BF280"/>
  <c r="T280"/>
  <c r="R280"/>
  <c r="P280"/>
  <c r="BI276"/>
  <c r="BH276"/>
  <c r="BG276"/>
  <c r="BF276"/>
  <c r="T276"/>
  <c r="R276"/>
  <c r="P276"/>
  <c r="BI273"/>
  <c r="BH273"/>
  <c r="BG273"/>
  <c r="BF273"/>
  <c r="T273"/>
  <c r="R273"/>
  <c r="P273"/>
  <c r="BI267"/>
  <c r="BH267"/>
  <c r="BG267"/>
  <c r="BF267"/>
  <c r="T267"/>
  <c r="R267"/>
  <c r="P267"/>
  <c r="BI263"/>
  <c r="BH263"/>
  <c r="BG263"/>
  <c r="BF263"/>
  <c r="T263"/>
  <c r="R263"/>
  <c r="P263"/>
  <c r="BI259"/>
  <c r="BH259"/>
  <c r="BG259"/>
  <c r="BF259"/>
  <c r="T259"/>
  <c r="R259"/>
  <c r="P259"/>
  <c r="BI255"/>
  <c r="BH255"/>
  <c r="BG255"/>
  <c r="BF255"/>
  <c r="T255"/>
  <c r="R255"/>
  <c r="P255"/>
  <c r="BI252"/>
  <c r="BH252"/>
  <c r="BG252"/>
  <c r="BF252"/>
  <c r="T252"/>
  <c r="R252"/>
  <c r="P252"/>
  <c r="BI248"/>
  <c r="BH248"/>
  <c r="BG248"/>
  <c r="BF248"/>
  <c r="T248"/>
  <c r="R248"/>
  <c r="P248"/>
  <c r="BI244"/>
  <c r="BH244"/>
  <c r="BG244"/>
  <c r="BF244"/>
  <c r="T244"/>
  <c r="R244"/>
  <c r="P244"/>
  <c r="BI240"/>
  <c r="BH240"/>
  <c r="BG240"/>
  <c r="BF240"/>
  <c r="T240"/>
  <c r="R240"/>
  <c r="P240"/>
  <c r="BI237"/>
  <c r="BH237"/>
  <c r="BG237"/>
  <c r="BF237"/>
  <c r="T237"/>
  <c r="R237"/>
  <c r="P237"/>
  <c r="BI233"/>
  <c r="BH233"/>
  <c r="BG233"/>
  <c r="BF233"/>
  <c r="T233"/>
  <c r="R233"/>
  <c r="P233"/>
  <c r="BI225"/>
  <c r="BH225"/>
  <c r="BG225"/>
  <c r="BF225"/>
  <c r="T225"/>
  <c r="R225"/>
  <c r="P225"/>
  <c r="BI215"/>
  <c r="BH215"/>
  <c r="BG215"/>
  <c r="BF215"/>
  <c r="T215"/>
  <c r="R215"/>
  <c r="P215"/>
  <c r="BI212"/>
  <c r="BH212"/>
  <c r="BG212"/>
  <c r="BF212"/>
  <c r="T212"/>
  <c r="R212"/>
  <c r="P212"/>
  <c r="BI208"/>
  <c r="BH208"/>
  <c r="BG208"/>
  <c r="BF208"/>
  <c r="T208"/>
  <c r="R208"/>
  <c r="P208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85"/>
  <c r="BH185"/>
  <c r="BG185"/>
  <c r="BF185"/>
  <c r="T185"/>
  <c r="R185"/>
  <c r="P185"/>
  <c r="BI177"/>
  <c r="BH177"/>
  <c r="BG177"/>
  <c r="BF177"/>
  <c r="T177"/>
  <c r="R177"/>
  <c r="P177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0"/>
  <c r="BH150"/>
  <c r="BG150"/>
  <c r="BF150"/>
  <c r="T150"/>
  <c r="R150"/>
  <c r="P150"/>
  <c r="BI144"/>
  <c r="BH144"/>
  <c r="BG144"/>
  <c r="BF144"/>
  <c r="T144"/>
  <c r="R144"/>
  <c r="P144"/>
  <c r="BI137"/>
  <c r="BH137"/>
  <c r="BG137"/>
  <c r="BF137"/>
  <c r="T137"/>
  <c r="R137"/>
  <c r="P137"/>
  <c r="BI128"/>
  <c r="BH128"/>
  <c r="BG128"/>
  <c r="BF128"/>
  <c r="T128"/>
  <c r="R128"/>
  <c r="P128"/>
  <c r="BI120"/>
  <c r="BH120"/>
  <c r="BG120"/>
  <c r="BF120"/>
  <c r="T120"/>
  <c r="R120"/>
  <c r="P120"/>
  <c r="BI116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5"/>
  <c r="BH95"/>
  <c r="BG95"/>
  <c r="BF95"/>
  <c r="T95"/>
  <c r="R95"/>
  <c r="P95"/>
  <c r="F86"/>
  <c r="E84"/>
  <c r="F52"/>
  <c r="E50"/>
  <c r="J24"/>
  <c r="E24"/>
  <c r="J89"/>
  <c r="J23"/>
  <c r="J21"/>
  <c r="E21"/>
  <c r="J54"/>
  <c r="J20"/>
  <c r="J18"/>
  <c r="E18"/>
  <c r="F89"/>
  <c r="J17"/>
  <c r="J15"/>
  <c r="E15"/>
  <c r="F88"/>
  <c r="J14"/>
  <c r="J12"/>
  <c r="J86"/>
  <c r="E7"/>
  <c r="E82"/>
  <c i="3" r="J37"/>
  <c r="J36"/>
  <c i="1" r="AY56"/>
  <c i="3" r="J35"/>
  <c i="1" r="AX56"/>
  <c i="3"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8"/>
  <c r="BH128"/>
  <c r="BG128"/>
  <c r="BF128"/>
  <c r="T128"/>
  <c r="T127"/>
  <c r="R128"/>
  <c r="R127"/>
  <c r="P128"/>
  <c r="P127"/>
  <c r="BI125"/>
  <c r="BH125"/>
  <c r="BG125"/>
  <c r="BF125"/>
  <c r="T125"/>
  <c r="R125"/>
  <c r="P125"/>
  <c r="BI122"/>
  <c r="BH122"/>
  <c r="BG122"/>
  <c r="BF122"/>
  <c r="T122"/>
  <c r="R122"/>
  <c r="P122"/>
  <c r="BI116"/>
  <c r="BH116"/>
  <c r="BG116"/>
  <c r="BF116"/>
  <c r="T116"/>
  <c r="R116"/>
  <c r="P116"/>
  <c r="BI110"/>
  <c r="BH110"/>
  <c r="BG110"/>
  <c r="BF110"/>
  <c r="T110"/>
  <c r="R110"/>
  <c r="P110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88"/>
  <c r="BH88"/>
  <c r="BG88"/>
  <c r="BF88"/>
  <c r="T88"/>
  <c r="R88"/>
  <c r="P88"/>
  <c r="F79"/>
  <c r="E77"/>
  <c r="F52"/>
  <c r="E50"/>
  <c r="J24"/>
  <c r="E24"/>
  <c r="J82"/>
  <c r="J23"/>
  <c r="J21"/>
  <c r="E21"/>
  <c r="J54"/>
  <c r="J20"/>
  <c r="J18"/>
  <c r="E18"/>
  <c r="F82"/>
  <c r="J17"/>
  <c r="J15"/>
  <c r="E15"/>
  <c r="F81"/>
  <c r="J14"/>
  <c r="J12"/>
  <c r="J79"/>
  <c r="E7"/>
  <c r="E75"/>
  <c i="2" r="J37"/>
  <c r="J36"/>
  <c i="1" r="AY55"/>
  <c i="2" r="J35"/>
  <c i="1" r="AX55"/>
  <c i="2" r="BI377"/>
  <c r="BH377"/>
  <c r="BG377"/>
  <c r="BF377"/>
  <c r="T377"/>
  <c r="R377"/>
  <c r="P377"/>
  <c r="BI375"/>
  <c r="BH375"/>
  <c r="BG375"/>
  <c r="BF375"/>
  <c r="T375"/>
  <c r="R375"/>
  <c r="P375"/>
  <c r="BI372"/>
  <c r="BH372"/>
  <c r="BG372"/>
  <c r="BF372"/>
  <c r="T372"/>
  <c r="R372"/>
  <c r="P372"/>
  <c r="BI370"/>
  <c r="BH370"/>
  <c r="BG370"/>
  <c r="BF370"/>
  <c r="T370"/>
  <c r="R370"/>
  <c r="P370"/>
  <c r="BI368"/>
  <c r="BH368"/>
  <c r="BG368"/>
  <c r="BF368"/>
  <c r="T368"/>
  <c r="R368"/>
  <c r="P368"/>
  <c r="BI365"/>
  <c r="BH365"/>
  <c r="BG365"/>
  <c r="BF365"/>
  <c r="T365"/>
  <c r="R365"/>
  <c r="P365"/>
  <c r="BI362"/>
  <c r="BH362"/>
  <c r="BG362"/>
  <c r="BF362"/>
  <c r="T362"/>
  <c r="R362"/>
  <c r="P362"/>
  <c r="BI360"/>
  <c r="BH360"/>
  <c r="BG360"/>
  <c r="BF360"/>
  <c r="T360"/>
  <c r="R360"/>
  <c r="P360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7"/>
  <c r="BH347"/>
  <c r="BG347"/>
  <c r="BF347"/>
  <c r="T347"/>
  <c r="T346"/>
  <c r="R347"/>
  <c r="R346"/>
  <c r="P347"/>
  <c r="P346"/>
  <c r="BI343"/>
  <c r="BH343"/>
  <c r="BG343"/>
  <c r="BF343"/>
  <c r="T343"/>
  <c r="R343"/>
  <c r="P343"/>
  <c r="BI339"/>
  <c r="BH339"/>
  <c r="BG339"/>
  <c r="BF339"/>
  <c r="T339"/>
  <c r="R339"/>
  <c r="P339"/>
  <c r="BI335"/>
  <c r="BH335"/>
  <c r="BG335"/>
  <c r="BF335"/>
  <c r="T335"/>
  <c r="R335"/>
  <c r="P335"/>
  <c r="BI331"/>
  <c r="BH331"/>
  <c r="BG331"/>
  <c r="BF331"/>
  <c r="T331"/>
  <c r="R331"/>
  <c r="P331"/>
  <c r="BI327"/>
  <c r="BH327"/>
  <c r="BG327"/>
  <c r="BF327"/>
  <c r="T327"/>
  <c r="R327"/>
  <c r="P327"/>
  <c r="BI323"/>
  <c r="BH323"/>
  <c r="BG323"/>
  <c r="BF323"/>
  <c r="T323"/>
  <c r="R323"/>
  <c r="P323"/>
  <c r="BI317"/>
  <c r="BH317"/>
  <c r="BG317"/>
  <c r="BF317"/>
  <c r="T317"/>
  <c r="R317"/>
  <c r="P317"/>
  <c r="BI311"/>
  <c r="BH311"/>
  <c r="BG311"/>
  <c r="BF311"/>
  <c r="T311"/>
  <c r="R311"/>
  <c r="P311"/>
  <c r="BI306"/>
  <c r="BH306"/>
  <c r="BG306"/>
  <c r="BF306"/>
  <c r="T306"/>
  <c r="R306"/>
  <c r="P306"/>
  <c r="BI300"/>
  <c r="BH300"/>
  <c r="BG300"/>
  <c r="BF300"/>
  <c r="T300"/>
  <c r="R300"/>
  <c r="P300"/>
  <c r="BI298"/>
  <c r="BH298"/>
  <c r="BG298"/>
  <c r="BF298"/>
  <c r="T298"/>
  <c r="R298"/>
  <c r="P298"/>
  <c r="BI292"/>
  <c r="BH292"/>
  <c r="BG292"/>
  <c r="BF292"/>
  <c r="T292"/>
  <c r="R292"/>
  <c r="P292"/>
  <c r="BI287"/>
  <c r="BH287"/>
  <c r="BG287"/>
  <c r="BF287"/>
  <c r="T287"/>
  <c r="R287"/>
  <c r="P287"/>
  <c r="BI284"/>
  <c r="BH284"/>
  <c r="BG284"/>
  <c r="BF284"/>
  <c r="T284"/>
  <c r="R284"/>
  <c r="P284"/>
  <c r="BI281"/>
  <c r="BH281"/>
  <c r="BG281"/>
  <c r="BF281"/>
  <c r="T281"/>
  <c r="R281"/>
  <c r="P281"/>
  <c r="BI278"/>
  <c r="BH278"/>
  <c r="BG278"/>
  <c r="BF278"/>
  <c r="T278"/>
  <c r="R278"/>
  <c r="P278"/>
  <c r="BI274"/>
  <c r="BH274"/>
  <c r="BG274"/>
  <c r="BF274"/>
  <c r="T274"/>
  <c r="R274"/>
  <c r="P274"/>
  <c r="BI261"/>
  <c r="BH261"/>
  <c r="BG261"/>
  <c r="BF261"/>
  <c r="T261"/>
  <c r="R261"/>
  <c r="P261"/>
  <c r="BI257"/>
  <c r="BH257"/>
  <c r="BG257"/>
  <c r="BF257"/>
  <c r="T257"/>
  <c r="R257"/>
  <c r="P257"/>
  <c r="BI254"/>
  <c r="BH254"/>
  <c r="BG254"/>
  <c r="BF254"/>
  <c r="T254"/>
  <c r="R254"/>
  <c r="P254"/>
  <c r="BI250"/>
  <c r="BH250"/>
  <c r="BG250"/>
  <c r="BF250"/>
  <c r="T250"/>
  <c r="R250"/>
  <c r="P250"/>
  <c r="BI247"/>
  <c r="BH247"/>
  <c r="BG247"/>
  <c r="BF247"/>
  <c r="T247"/>
  <c r="R247"/>
  <c r="P247"/>
  <c r="BI243"/>
  <c r="BH243"/>
  <c r="BG243"/>
  <c r="BF243"/>
  <c r="T243"/>
  <c r="R243"/>
  <c r="P243"/>
  <c r="BI237"/>
  <c r="BH237"/>
  <c r="BG237"/>
  <c r="BF237"/>
  <c r="T237"/>
  <c r="R237"/>
  <c r="P237"/>
  <c r="BI231"/>
  <c r="BH231"/>
  <c r="BG231"/>
  <c r="BF231"/>
  <c r="T231"/>
  <c r="R231"/>
  <c r="P231"/>
  <c r="BI221"/>
  <c r="BH221"/>
  <c r="BG221"/>
  <c r="BF221"/>
  <c r="T221"/>
  <c r="R221"/>
  <c r="P221"/>
  <c r="BI217"/>
  <c r="BH217"/>
  <c r="BG217"/>
  <c r="BF217"/>
  <c r="T217"/>
  <c r="R217"/>
  <c r="P217"/>
  <c r="BI214"/>
  <c r="BH214"/>
  <c r="BG214"/>
  <c r="BF214"/>
  <c r="T214"/>
  <c r="R214"/>
  <c r="P214"/>
  <c r="BI210"/>
  <c r="BH210"/>
  <c r="BG210"/>
  <c r="BF210"/>
  <c r="T210"/>
  <c r="R210"/>
  <c r="P210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R186"/>
  <c r="P186"/>
  <c r="BI181"/>
  <c r="BH181"/>
  <c r="BG181"/>
  <c r="BF181"/>
  <c r="T181"/>
  <c r="R181"/>
  <c r="P181"/>
  <c r="BI177"/>
  <c r="BH177"/>
  <c r="BG177"/>
  <c r="BF177"/>
  <c r="T177"/>
  <c r="R177"/>
  <c r="P177"/>
  <c r="BI170"/>
  <c r="BH170"/>
  <c r="BG170"/>
  <c r="BF170"/>
  <c r="T170"/>
  <c r="R170"/>
  <c r="P170"/>
  <c r="BI166"/>
  <c r="BH166"/>
  <c r="BG166"/>
  <c r="BF166"/>
  <c r="T166"/>
  <c r="R166"/>
  <c r="P166"/>
  <c r="BI162"/>
  <c r="BH162"/>
  <c r="BG162"/>
  <c r="BF162"/>
  <c r="T162"/>
  <c r="R162"/>
  <c r="P162"/>
  <c r="BI159"/>
  <c r="BH159"/>
  <c r="BG159"/>
  <c r="BF159"/>
  <c r="T159"/>
  <c r="R159"/>
  <c r="P159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5"/>
  <c r="BH145"/>
  <c r="BG145"/>
  <c r="BF145"/>
  <c r="T145"/>
  <c r="R145"/>
  <c r="P145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BI119"/>
  <c r="BH119"/>
  <c r="BG119"/>
  <c r="BF119"/>
  <c r="T119"/>
  <c r="R119"/>
  <c r="P119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6"/>
  <c r="BH96"/>
  <c r="BG96"/>
  <c r="BF96"/>
  <c r="T96"/>
  <c r="R96"/>
  <c r="P96"/>
  <c r="F87"/>
  <c r="E85"/>
  <c r="F52"/>
  <c r="E50"/>
  <c r="J24"/>
  <c r="E24"/>
  <c r="J55"/>
  <c r="J23"/>
  <c r="J21"/>
  <c r="E21"/>
  <c r="J89"/>
  <c r="J20"/>
  <c r="J18"/>
  <c r="E18"/>
  <c r="F90"/>
  <c r="J17"/>
  <c r="J15"/>
  <c r="E15"/>
  <c r="F54"/>
  <c r="J14"/>
  <c r="J12"/>
  <c r="J87"/>
  <c r="E7"/>
  <c r="E83"/>
  <c i="1" r="L50"/>
  <c r="AM50"/>
  <c r="AM49"/>
  <c r="L49"/>
  <c r="AM47"/>
  <c r="L47"/>
  <c r="L45"/>
  <c r="L44"/>
  <c i="2" r="BK311"/>
  <c r="J194"/>
  <c r="J370"/>
  <c r="BK351"/>
  <c r="BK250"/>
  <c r="BK131"/>
  <c r="BK287"/>
  <c r="J177"/>
  <c r="BK127"/>
  <c i="3" r="J134"/>
  <c i="4" r="J720"/>
  <c r="J533"/>
  <c r="BK413"/>
  <c r="BK288"/>
  <c r="J128"/>
  <c r="J555"/>
  <c r="BK429"/>
  <c r="BK267"/>
  <c r="J163"/>
  <c r="BK714"/>
  <c r="J549"/>
  <c r="J324"/>
  <c r="J255"/>
  <c r="J655"/>
  <c r="BK528"/>
  <c r="J425"/>
  <c r="BK309"/>
  <c r="J137"/>
  <c i="2" r="J281"/>
  <c r="J200"/>
  <c r="J353"/>
  <c r="BK274"/>
  <c r="BK210"/>
  <c r="J351"/>
  <c r="J203"/>
  <c r="J145"/>
  <c i="3" r="BK136"/>
  <c r="BK103"/>
  <c i="4" r="BK575"/>
  <c r="J494"/>
  <c r="BK368"/>
  <c r="BK237"/>
  <c r="J693"/>
  <c r="J530"/>
  <c r="BK411"/>
  <c r="J252"/>
  <c r="BK740"/>
  <c r="BK736"/>
  <c r="J617"/>
  <c r="BK384"/>
  <c r="BK273"/>
  <c r="BK128"/>
  <c r="J646"/>
  <c r="BK454"/>
  <c r="BK331"/>
  <c r="BK160"/>
  <c i="2" r="J327"/>
  <c r="BK231"/>
  <c r="BK96"/>
  <c r="BK343"/>
  <c r="J237"/>
  <c r="BK370"/>
  <c r="BK214"/>
  <c r="BK123"/>
  <c i="3" r="BK128"/>
  <c r="J136"/>
  <c i="4" r="BK708"/>
  <c r="BK530"/>
  <c r="J411"/>
  <c r="J263"/>
  <c r="J102"/>
  <c r="BK593"/>
  <c r="BK417"/>
  <c r="J273"/>
  <c r="BK120"/>
  <c r="J738"/>
  <c r="BK693"/>
  <c r="J541"/>
  <c r="BK314"/>
  <c r="J201"/>
  <c r="J642"/>
  <c r="BK494"/>
  <c r="J375"/>
  <c r="BK197"/>
  <c i="2" r="BK375"/>
  <c r="J250"/>
  <c r="J159"/>
  <c r="BK365"/>
  <c r="BK323"/>
  <c r="BK247"/>
  <c r="J149"/>
  <c r="J343"/>
  <c r="BK237"/>
  <c r="J166"/>
  <c r="J123"/>
  <c i="3" r="J128"/>
  <c i="4" r="BK732"/>
  <c r="BK578"/>
  <c r="BK482"/>
  <c r="BK337"/>
  <c r="J212"/>
  <c r="J669"/>
  <c r="J519"/>
  <c r="BK346"/>
  <c r="J215"/>
  <c r="BK562"/>
  <c r="J331"/>
  <c r="BK259"/>
  <c r="BK681"/>
  <c r="BK486"/>
  <c r="BK404"/>
  <c r="BK284"/>
  <c i="2" r="J287"/>
  <c r="BK261"/>
  <c r="BK170"/>
  <c r="BK360"/>
  <c r="J278"/>
  <c r="BK162"/>
  <c r="BK327"/>
  <c r="BK194"/>
  <c r="BK155"/>
  <c i="3" r="BK99"/>
  <c r="BK134"/>
  <c i="4" r="BK613"/>
  <c r="BK490"/>
  <c r="BK358"/>
  <c r="J233"/>
  <c r="BK690"/>
  <c r="BK470"/>
  <c r="J341"/>
  <c r="BK201"/>
  <c r="J116"/>
  <c r="BK646"/>
  <c r="J417"/>
  <c r="J302"/>
  <c r="J197"/>
  <c r="J705"/>
  <c r="J575"/>
  <c r="J437"/>
  <c r="J288"/>
  <c i="2" r="BK298"/>
  <c r="J217"/>
  <c i="1" r="AS54"/>
  <c i="2" r="BK372"/>
  <c r="J221"/>
  <c r="J162"/>
  <c i="3" r="J132"/>
  <c r="J125"/>
  <c i="4" r="BK724"/>
  <c r="BK543"/>
  <c r="J470"/>
  <c r="BK324"/>
  <c r="BK208"/>
  <c r="BK666"/>
  <c r="J462"/>
  <c r="J368"/>
  <c r="J225"/>
  <c r="BK137"/>
  <c r="BK734"/>
  <c r="BK659"/>
  <c r="BK533"/>
  <c r="BK294"/>
  <c r="J171"/>
  <c r="J690"/>
  <c r="BK541"/>
  <c r="BK433"/>
  <c r="BK291"/>
  <c r="J120"/>
  <c i="2" r="BK300"/>
  <c r="BK203"/>
  <c r="J372"/>
  <c r="BK281"/>
  <c r="J170"/>
  <c r="BK355"/>
  <c r="J254"/>
  <c r="J155"/>
  <c r="BK119"/>
  <c i="3" r="J116"/>
  <c i="4" r="BK728"/>
  <c r="J562"/>
  <c r="BK425"/>
  <c r="BK302"/>
  <c r="BK157"/>
  <c r="BK642"/>
  <c r="J490"/>
  <c r="J371"/>
  <c r="J237"/>
  <c r="BK102"/>
  <c r="J736"/>
  <c r="BK625"/>
  <c r="BK390"/>
  <c r="J267"/>
  <c r="J160"/>
  <c r="BK589"/>
  <c r="BK462"/>
  <c r="J337"/>
  <c r="J144"/>
  <c i="2" r="BK292"/>
  <c r="J210"/>
  <c r="J375"/>
  <c r="J357"/>
  <c r="J284"/>
  <c r="BK221"/>
  <c r="BK368"/>
  <c r="BK317"/>
  <c r="BK200"/>
  <c r="J119"/>
  <c r="BK99"/>
  <c i="3" r="J138"/>
  <c i="4" r="BK717"/>
  <c r="J528"/>
  <c r="J433"/>
  <c r="J318"/>
  <c r="J154"/>
  <c r="BK617"/>
  <c r="J486"/>
  <c r="BK318"/>
  <c r="J177"/>
  <c r="BK598"/>
  <c r="J361"/>
  <c r="BK248"/>
  <c r="BK116"/>
  <c r="J593"/>
  <c r="J443"/>
  <c r="BK305"/>
  <c r="J108"/>
  <c i="2" r="BK331"/>
  <c r="BK243"/>
  <c r="J135"/>
  <c r="BK306"/>
  <c r="BK177"/>
  <c r="BK353"/>
  <c r="BK206"/>
  <c r="BK107"/>
  <c i="3" r="J122"/>
  <c r="J99"/>
  <c i="4" r="J571"/>
  <c r="BK443"/>
  <c r="J320"/>
  <c r="J193"/>
  <c r="J659"/>
  <c r="J514"/>
  <c r="BK379"/>
  <c r="BK233"/>
  <c r="BK144"/>
  <c r="J586"/>
  <c r="BK371"/>
  <c r="J276"/>
  <c r="BK163"/>
  <c r="BK629"/>
  <c r="J502"/>
  <c r="BK407"/>
  <c r="J248"/>
  <c i="2" r="J365"/>
  <c r="BK254"/>
  <c r="BK145"/>
  <c r="J331"/>
  <c r="J243"/>
  <c r="BK159"/>
  <c r="J323"/>
  <c r="J127"/>
  <c r="J103"/>
  <c i="3" r="BK110"/>
  <c r="BK125"/>
  <c i="4" r="J629"/>
  <c r="BK394"/>
  <c r="J298"/>
  <c r="J150"/>
  <c r="J613"/>
  <c r="BK498"/>
  <c r="BK320"/>
  <c r="BK185"/>
  <c r="J99"/>
  <c r="BK738"/>
  <c r="J696"/>
  <c r="BK555"/>
  <c r="BK328"/>
  <c r="BK225"/>
  <c r="J578"/>
  <c r="J482"/>
  <c r="J413"/>
  <c r="BK263"/>
  <c i="2" r="BK377"/>
  <c r="BK284"/>
  <c r="J186"/>
  <c r="J355"/>
  <c r="J311"/>
  <c r="J214"/>
  <c r="BK335"/>
  <c r="J197"/>
  <c r="J96"/>
  <c i="3" r="BK88"/>
  <c r="J110"/>
  <c i="4" r="BK669"/>
  <c r="J498"/>
  <c r="J379"/>
  <c r="BK244"/>
  <c r="J717"/>
  <c r="BK524"/>
  <c r="J454"/>
  <c r="J314"/>
  <c r="BK167"/>
  <c r="BK95"/>
  <c r="J732"/>
  <c r="BK582"/>
  <c r="J291"/>
  <c r="J167"/>
  <c r="J666"/>
  <c r="BK514"/>
  <c r="J429"/>
  <c r="BK280"/>
  <c i="2" r="J306"/>
  <c r="J274"/>
  <c r="J131"/>
  <c i="3" r="BK138"/>
  <c r="J95"/>
  <c i="4" r="J559"/>
  <c r="J404"/>
  <c r="BK240"/>
  <c r="BK99"/>
  <c r="J589"/>
  <c r="J447"/>
  <c r="BK276"/>
  <c r="BK720"/>
  <c r="J407"/>
  <c r="J280"/>
  <c r="BK177"/>
  <c r="J625"/>
  <c r="BK519"/>
  <c r="BK421"/>
  <c r="BK212"/>
  <c i="2" r="J368"/>
  <c r="J206"/>
  <c r="J377"/>
  <c r="J339"/>
  <c r="BK217"/>
  <c r="BK362"/>
  <c r="J247"/>
  <c r="BK152"/>
  <c r="BK103"/>
  <c i="3" r="J103"/>
  <c i="4" r="J681"/>
  <c r="J507"/>
  <c r="J384"/>
  <c r="BK255"/>
  <c r="J734"/>
  <c r="J603"/>
  <c r="BK458"/>
  <c r="J294"/>
  <c r="BK171"/>
  <c r="J105"/>
  <c r="J568"/>
  <c r="J346"/>
  <c r="J112"/>
  <c r="J598"/>
  <c r="BK476"/>
  <c r="BK361"/>
  <c r="J185"/>
  <c i="2" r="J335"/>
  <c r="J317"/>
  <c r="BK181"/>
  <c r="J300"/>
  <c r="J231"/>
  <c r="J360"/>
  <c r="J292"/>
  <c r="J190"/>
  <c r="J107"/>
  <c i="3" r="BK95"/>
  <c i="4" r="BK705"/>
  <c r="J524"/>
  <c r="J421"/>
  <c r="J259"/>
  <c r="J95"/>
  <c r="BK586"/>
  <c r="BK437"/>
  <c r="BK298"/>
  <c r="BK154"/>
  <c r="BK112"/>
  <c r="J728"/>
  <c r="BK571"/>
  <c r="BK353"/>
  <c r="BK252"/>
  <c r="BK108"/>
  <c r="BK603"/>
  <c r="BK507"/>
  <c r="J390"/>
  <c r="BK193"/>
  <c i="2" r="BK347"/>
  <c r="J257"/>
  <c r="BK149"/>
  <c r="J362"/>
  <c r="BK257"/>
  <c r="J152"/>
  <c r="J298"/>
  <c r="J181"/>
  <c r="BK135"/>
  <c i="3" r="BK132"/>
  <c r="J88"/>
  <c i="4" r="J582"/>
  <c r="J476"/>
  <c r="J353"/>
  <c r="BK215"/>
  <c r="BK678"/>
  <c r="BK568"/>
  <c r="J328"/>
  <c r="BK150"/>
  <c r="J740"/>
  <c r="J724"/>
  <c r="BK559"/>
  <c r="BK341"/>
  <c r="J244"/>
  <c r="BK696"/>
  <c r="BK549"/>
  <c r="BK447"/>
  <c r="J305"/>
  <c r="BK105"/>
  <c i="2" r="BK339"/>
  <c r="BK197"/>
  <c r="J99"/>
  <c r="J347"/>
  <c r="J261"/>
  <c r="BK190"/>
  <c r="BK357"/>
  <c r="BK278"/>
  <c r="BK186"/>
  <c r="BK166"/>
  <c i="3" r="BK116"/>
  <c r="BK122"/>
  <c i="4" r="J678"/>
  <c r="BK502"/>
  <c r="BK375"/>
  <c r="J284"/>
  <c r="J708"/>
  <c r="J564"/>
  <c r="J394"/>
  <c r="J240"/>
  <c r="BK655"/>
  <c r="J543"/>
  <c r="J309"/>
  <c r="J208"/>
  <c r="J714"/>
  <c r="BK564"/>
  <c r="J458"/>
  <c r="J358"/>
  <c r="J157"/>
  <c i="2" l="1" r="BK95"/>
  <c r="J95"/>
  <c r="J61"/>
  <c r="BK185"/>
  <c r="J185"/>
  <c r="J62"/>
  <c r="BK213"/>
  <c r="J213"/>
  <c r="J63"/>
  <c r="P220"/>
  <c r="BK249"/>
  <c r="J249"/>
  <c r="J65"/>
  <c r="T273"/>
  <c r="T291"/>
  <c r="R310"/>
  <c r="T326"/>
  <c r="T350"/>
  <c r="T374"/>
  <c i="3" r="R87"/>
  <c r="R86"/>
  <c r="R121"/>
  <c r="R120"/>
  <c r="BK131"/>
  <c r="J131"/>
  <c r="J65"/>
  <c i="4" r="R94"/>
  <c r="T232"/>
  <c r="BK313"/>
  <c r="J313"/>
  <c r="J63"/>
  <c r="T383"/>
  <c r="R475"/>
  <c r="R506"/>
  <c r="R523"/>
  <c i="2" r="T95"/>
  <c r="R185"/>
  <c r="R213"/>
  <c r="T220"/>
  <c r="T249"/>
  <c r="R273"/>
  <c r="BK291"/>
  <c r="J291"/>
  <c r="J68"/>
  <c r="T310"/>
  <c r="R326"/>
  <c r="BK350"/>
  <c r="J350"/>
  <c r="J72"/>
  <c r="BK374"/>
  <c r="J374"/>
  <c r="J73"/>
  <c i="3" r="T87"/>
  <c r="BK121"/>
  <c r="R131"/>
  <c i="4" r="P94"/>
  <c r="P232"/>
  <c r="T313"/>
  <c r="R383"/>
  <c r="T475"/>
  <c r="T506"/>
  <c r="P523"/>
  <c r="P602"/>
  <c r="P601"/>
  <c i="2" r="P95"/>
  <c r="T185"/>
  <c r="T213"/>
  <c r="BK220"/>
  <c r="J220"/>
  <c r="J64"/>
  <c r="P249"/>
  <c r="BK273"/>
  <c r="J273"/>
  <c r="J66"/>
  <c r="P291"/>
  <c r="P310"/>
  <c r="P326"/>
  <c r="R350"/>
  <c r="R374"/>
  <c i="3" r="BK87"/>
  <c r="J87"/>
  <c r="J61"/>
  <c r="P121"/>
  <c r="P120"/>
  <c r="P131"/>
  <c i="4" r="BK94"/>
  <c r="J94"/>
  <c r="J61"/>
  <c r="BK232"/>
  <c r="J232"/>
  <c r="J62"/>
  <c r="P313"/>
  <c r="BK383"/>
  <c r="J383"/>
  <c r="J64"/>
  <c r="BK475"/>
  <c r="J475"/>
  <c r="J65"/>
  <c r="BK506"/>
  <c r="J506"/>
  <c r="J66"/>
  <c r="T523"/>
  <c r="R602"/>
  <c r="R601"/>
  <c i="2" r="R95"/>
  <c r="P185"/>
  <c r="P213"/>
  <c r="R220"/>
  <c r="R249"/>
  <c r="P273"/>
  <c r="R291"/>
  <c r="R290"/>
  <c r="BK310"/>
  <c r="J310"/>
  <c r="J69"/>
  <c r="BK326"/>
  <c r="J326"/>
  <c r="J70"/>
  <c r="P350"/>
  <c r="P374"/>
  <c i="3" r="P87"/>
  <c r="P86"/>
  <c r="P85"/>
  <c i="1" r="AU56"/>
  <c i="3" r="T121"/>
  <c r="T120"/>
  <c r="T131"/>
  <c i="4" r="T94"/>
  <c r="T93"/>
  <c r="R232"/>
  <c r="R313"/>
  <c r="P383"/>
  <c r="P475"/>
  <c r="P506"/>
  <c r="BK523"/>
  <c r="J523"/>
  <c r="J68"/>
  <c r="BK602"/>
  <c r="BK601"/>
  <c r="J601"/>
  <c r="J70"/>
  <c r="T602"/>
  <c r="T601"/>
  <c r="BK731"/>
  <c r="J731"/>
  <c r="J72"/>
  <c r="P731"/>
  <c r="R731"/>
  <c r="T731"/>
  <c r="BK597"/>
  <c r="J597"/>
  <c r="J69"/>
  <c r="BK518"/>
  <c r="J518"/>
  <c r="J67"/>
  <c i="2" r="BK346"/>
  <c r="J346"/>
  <c r="J71"/>
  <c i="3" r="BK127"/>
  <c r="J127"/>
  <c r="J64"/>
  <c r="J121"/>
  <c r="J63"/>
  <c i="4" r="J52"/>
  <c r="J55"/>
  <c r="BE99"/>
  <c r="BE112"/>
  <c r="BE120"/>
  <c r="BE150"/>
  <c r="BE163"/>
  <c r="BE171"/>
  <c r="BE201"/>
  <c r="BE215"/>
  <c r="BE225"/>
  <c r="BE240"/>
  <c r="BE252"/>
  <c r="BE255"/>
  <c r="BE267"/>
  <c r="BE294"/>
  <c r="BE298"/>
  <c r="BE314"/>
  <c r="BE320"/>
  <c r="BE324"/>
  <c r="BE337"/>
  <c r="BE346"/>
  <c r="BE368"/>
  <c r="BE379"/>
  <c r="BE390"/>
  <c r="BE407"/>
  <c r="BE417"/>
  <c r="BE429"/>
  <c r="BE447"/>
  <c r="BE458"/>
  <c r="BE482"/>
  <c r="BE490"/>
  <c r="BE498"/>
  <c r="BE514"/>
  <c r="BE530"/>
  <c r="BE555"/>
  <c r="BE568"/>
  <c r="BE575"/>
  <c r="BE582"/>
  <c r="BE613"/>
  <c r="BE659"/>
  <c r="BE669"/>
  <c r="BE708"/>
  <c r="BE717"/>
  <c r="BE720"/>
  <c r="BE724"/>
  <c r="BE732"/>
  <c r="E48"/>
  <c r="F55"/>
  <c r="BE95"/>
  <c r="BE102"/>
  <c r="BE128"/>
  <c r="BE144"/>
  <c r="BE154"/>
  <c r="BE185"/>
  <c r="BE212"/>
  <c r="BE233"/>
  <c r="BE237"/>
  <c r="BE259"/>
  <c r="BE318"/>
  <c r="BE361"/>
  <c r="BE375"/>
  <c r="BE394"/>
  <c r="BE413"/>
  <c r="BE528"/>
  <c r="BE589"/>
  <c r="BE603"/>
  <c r="BE666"/>
  <c r="BE678"/>
  <c r="BE681"/>
  <c r="BE705"/>
  <c r="BE734"/>
  <c r="BE736"/>
  <c r="BE738"/>
  <c r="BE740"/>
  <c r="F54"/>
  <c r="J88"/>
  <c r="BE157"/>
  <c r="BE193"/>
  <c r="BE208"/>
  <c r="BE244"/>
  <c r="BE280"/>
  <c r="BE284"/>
  <c r="BE288"/>
  <c r="BE302"/>
  <c r="BE305"/>
  <c r="BE331"/>
  <c r="BE353"/>
  <c r="BE358"/>
  <c r="BE371"/>
  <c r="BE384"/>
  <c r="BE404"/>
  <c r="BE411"/>
  <c r="BE425"/>
  <c r="BE433"/>
  <c r="BE443"/>
  <c r="BE454"/>
  <c r="BE462"/>
  <c r="BE470"/>
  <c r="BE494"/>
  <c r="BE502"/>
  <c r="BE507"/>
  <c r="BE519"/>
  <c r="BE524"/>
  <c r="BE533"/>
  <c r="BE541"/>
  <c r="BE543"/>
  <c r="BE559"/>
  <c r="BE571"/>
  <c r="BE578"/>
  <c r="BE625"/>
  <c r="BE629"/>
  <c r="BE646"/>
  <c r="BE693"/>
  <c r="BE696"/>
  <c r="BE728"/>
  <c r="BE105"/>
  <c r="BE108"/>
  <c r="BE116"/>
  <c r="BE137"/>
  <c r="BE160"/>
  <c r="BE167"/>
  <c r="BE177"/>
  <c r="BE197"/>
  <c r="BE248"/>
  <c r="BE263"/>
  <c r="BE273"/>
  <c r="BE276"/>
  <c r="BE291"/>
  <c r="BE309"/>
  <c r="BE328"/>
  <c r="BE341"/>
  <c r="BE421"/>
  <c r="BE437"/>
  <c r="BE476"/>
  <c r="BE486"/>
  <c r="BE549"/>
  <c r="BE562"/>
  <c r="BE564"/>
  <c r="BE586"/>
  <c r="BE593"/>
  <c r="BE598"/>
  <c r="BE617"/>
  <c r="BE642"/>
  <c r="BE655"/>
  <c r="BE690"/>
  <c r="BE714"/>
  <c i="3" r="F54"/>
  <c r="J55"/>
  <c r="J81"/>
  <c r="BE88"/>
  <c r="BE95"/>
  <c r="BE103"/>
  <c r="BE116"/>
  <c r="BE132"/>
  <c r="BE134"/>
  <c r="BE138"/>
  <c r="E48"/>
  <c r="J52"/>
  <c r="F55"/>
  <c r="BE99"/>
  <c r="BE110"/>
  <c r="BE122"/>
  <c r="BE125"/>
  <c r="BE136"/>
  <c r="BE128"/>
  <c i="2" r="F55"/>
  <c r="F89"/>
  <c r="J90"/>
  <c r="BE145"/>
  <c r="BE149"/>
  <c r="BE159"/>
  <c r="BE170"/>
  <c r="BE177"/>
  <c r="BE186"/>
  <c r="E48"/>
  <c r="J54"/>
  <c r="BE135"/>
  <c r="BE155"/>
  <c r="BE166"/>
  <c r="BE190"/>
  <c r="BE197"/>
  <c r="BE203"/>
  <c r="BE210"/>
  <c r="BE217"/>
  <c r="BE231"/>
  <c r="BE243"/>
  <c r="BE261"/>
  <c r="BE274"/>
  <c r="BE300"/>
  <c r="BE311"/>
  <c r="BE323"/>
  <c r="BE331"/>
  <c r="BE339"/>
  <c r="BE351"/>
  <c r="BE360"/>
  <c r="BE365"/>
  <c r="BE96"/>
  <c r="BE99"/>
  <c r="BE107"/>
  <c r="BE123"/>
  <c r="BE131"/>
  <c r="BE152"/>
  <c r="BE181"/>
  <c r="BE214"/>
  <c r="BE254"/>
  <c r="BE278"/>
  <c r="BE284"/>
  <c r="BE287"/>
  <c r="BE292"/>
  <c r="BE306"/>
  <c r="BE317"/>
  <c r="BE347"/>
  <c r="BE353"/>
  <c r="BE357"/>
  <c r="BE362"/>
  <c r="BE368"/>
  <c r="BE370"/>
  <c r="BE377"/>
  <c r="J52"/>
  <c r="BE103"/>
  <c r="BE119"/>
  <c r="BE127"/>
  <c r="BE162"/>
  <c r="BE194"/>
  <c r="BE200"/>
  <c r="BE206"/>
  <c r="BE221"/>
  <c r="BE237"/>
  <c r="BE247"/>
  <c r="BE250"/>
  <c r="BE257"/>
  <c r="BE281"/>
  <c r="BE298"/>
  <c r="BE327"/>
  <c r="BE335"/>
  <c r="BE343"/>
  <c r="BE355"/>
  <c r="BE372"/>
  <c r="BE375"/>
  <c i="4" r="J34"/>
  <c i="1" r="AW57"/>
  <c i="4" r="F37"/>
  <c i="1" r="BD57"/>
  <c i="2" r="J34"/>
  <c i="1" r="AW55"/>
  <c i="3" r="F35"/>
  <c i="1" r="BB56"/>
  <c i="3" r="F34"/>
  <c i="1" r="BA56"/>
  <c i="4" r="F35"/>
  <c i="1" r="BB57"/>
  <c i="2" r="F35"/>
  <c i="1" r="BB55"/>
  <c i="2" r="F36"/>
  <c i="1" r="BC55"/>
  <c i="2" r="F34"/>
  <c i="1" r="BA55"/>
  <c i="3" r="F37"/>
  <c i="1" r="BD56"/>
  <c i="3" r="F36"/>
  <c i="1" r="BC56"/>
  <c i="4" r="F34"/>
  <c i="1" r="BA57"/>
  <c i="3" r="J34"/>
  <c i="1" r="AW56"/>
  <c i="2" r="F37"/>
  <c i="1" r="BD55"/>
  <c i="4" r="F36"/>
  <c i="1" r="BC57"/>
  <c i="2" l="1" r="P290"/>
  <c i="3" r="R85"/>
  <c i="4" r="T92"/>
  <c i="3" r="T86"/>
  <c r="T85"/>
  <c i="2" r="R94"/>
  <c r="R93"/>
  <c i="4" r="P93"/>
  <c r="P92"/>
  <c i="1" r="AU57"/>
  <c i="3" r="BK120"/>
  <c r="J120"/>
  <c r="J62"/>
  <c i="4" r="R93"/>
  <c r="R92"/>
  <c i="2" r="P94"/>
  <c r="P93"/>
  <c i="1" r="AU55"/>
  <c i="2" r="T290"/>
  <c r="T94"/>
  <c r="T93"/>
  <c i="4" r="J602"/>
  <c r="J71"/>
  <c r="BK93"/>
  <c r="J93"/>
  <c r="J60"/>
  <c i="2" r="BK290"/>
  <c r="J290"/>
  <c r="J67"/>
  <c r="F33"/>
  <c i="1" r="AZ55"/>
  <c r="BA54"/>
  <c r="AW54"/>
  <c r="AK30"/>
  <c i="3" r="F33"/>
  <c i="1" r="AZ56"/>
  <c i="4" r="J33"/>
  <c i="1" r="AV57"/>
  <c r="AT57"/>
  <c i="4" r="F33"/>
  <c i="1" r="AZ57"/>
  <c r="BB54"/>
  <c r="W31"/>
  <c r="BD54"/>
  <c r="W33"/>
  <c i="3" r="J33"/>
  <c i="1" r="AV56"/>
  <c r="AT56"/>
  <c i="2" r="J33"/>
  <c i="1" r="AV55"/>
  <c r="AT55"/>
  <c r="BC54"/>
  <c r="W32"/>
  <c i="2" l="1" r="BK94"/>
  <c r="J94"/>
  <c r="J60"/>
  <c r="BK93"/>
  <c r="J93"/>
  <c i="3" r="BK86"/>
  <c r="J86"/>
  <c r="J60"/>
  <c i="4" r="BK92"/>
  <c r="J92"/>
  <c i="1" r="AU54"/>
  <c i="4" r="J30"/>
  <c i="1" r="AG57"/>
  <c r="AZ54"/>
  <c r="AV54"/>
  <c r="AK29"/>
  <c r="W30"/>
  <c i="2" r="J30"/>
  <c i="1" r="AG55"/>
  <c r="AX54"/>
  <c r="AY54"/>
  <c i="2" l="1" r="J39"/>
  <c i="4" r="J39"/>
  <c i="2" r="J59"/>
  <c i="3" r="BK85"/>
  <c r="J85"/>
  <c i="4" r="J59"/>
  <c i="1" r="AN57"/>
  <c r="AN55"/>
  <c r="AT54"/>
  <c i="3" r="J30"/>
  <c i="1" r="AG56"/>
  <c r="AG54"/>
  <c r="AK26"/>
  <c r="W29"/>
  <c l="1" r="AN56"/>
  <c i="3" r="J39"/>
  <c r="J59"/>
  <c i="1" r="AK3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<sst xmlns="http://schemas.openxmlformats.org/spreadsheetml/2006/main">
  <si>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</si>
  <si>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</si>
  <si>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</si>
  <si>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</si>
  <si>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</si>
  <si>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{e40172cf-bd41-4b72-a6e3-3e94dd13bda6}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</si>
  <si>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</si>
  <si>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</si>
  <si>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</si>
  <si>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</si>
  <si>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</si>
  <si>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</si>
  <si>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</si>
  <si>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</si>
  <si>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</si>
  <si>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</si>
  <si>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</si>
  <si>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Polní cesta VC30 Skalice u Znojma</t>
  </si>
  <si>
    <t>KSO:</t>
  </si>
  <si>
    <t/>
  </si>
  <si>
    <t>CC-CZ:</t>
  </si>
  <si>
    <t>Místo:</t>
  </si>
  <si>
    <t xml:space="preserve"> </t>
  </si>
  <si>
    <t>Datum:</t>
  </si>
  <si>
    <t>10. 3. 2022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</si>
  <si>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</si>
  <si>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</si>
  <si>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</si>
  <si>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</si>
  <si>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</si>
  <si>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</si>
  <si>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</si>
  <si>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</si>
  <si>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</si>
  <si>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</si>
  <si>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</si>
  <si>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</si>
  <si>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</si>
  <si>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</si>
  <si>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</si>
  <si>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</si>
  <si>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</si>
  <si>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</si>
  <si>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</si>
  <si>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</si>
  <si>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</si>
  <si>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</si>
  <si>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</si>
  <si>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</si>
  <si>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</si>
  <si>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</si>
  <si>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</si>
  <si>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</si>
  <si>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</si>
  <si>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</si>
  <si>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</si>
  <si>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</si>
  <si>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</si>
  <si>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</si>
  <si>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</si>
  <si>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</si>
  <si>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</si>
  <si>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</si>
  <si>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</si>
  <si>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</si>
  <si>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</si>
  <si>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</si>
  <si>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</si>
  <si>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</si>
  <si>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</si>
  <si>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</si>
  <si>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</si>
  <si>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</si>
  <si>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</si>
  <si>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</si>
  <si>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Polní cesta VC30 - I.etapa</t>
  </si>
  <si>
    <t>STA</t>
  </si>
  <si>
    <t>1</t>
  </si>
  <si>
    <t>{e62f93ff-2cb1-412c-92ee-abf367a590e3}</t>
  </si>
  <si>
    <t>2</t>
  </si>
  <si>
    <t>02</t>
  </si>
  <si>
    <t>Polní cesta VC30 - II.etapa</t>
  </si>
  <si>
    <t>{c7871584-1f62-482a-8575-3229a54b793e}</t>
  </si>
  <si>
    <t>03</t>
  </si>
  <si>
    <t>Most M8 přes vodoteč Skalička</t>
  </si>
  <si>
    <t>{9a6aa9e3-a3b3-4b12-8e78-fb74e72a7d32}</t>
  </si>
  <si>
    <t>ZÚ</t>
  </si>
  <si>
    <t>Na ZÚ</t>
  </si>
  <si>
    <t>38</t>
  </si>
  <si>
    <t>KRYCÍ LIST SOUPISU PRACÍ</t>
  </si>
  <si>
    <t>Objekt:</t>
  </si>
  <si>
    <t>01 - Polní cesta VC30 - I.etapa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</si>
  <si>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</si>
  <si>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</si>
  <si>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</si>
  <si>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</si>
  <si>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</si>
  <si>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</si>
  <si>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11 - Zemní práce - prípravné a pridružené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</si>
  <si>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</si>
  <si>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</si>
  <si>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</si>
  <si>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</si>
  <si>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</si>
  <si>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  91 - Doplnující konstrukce a práce pozemních komunikací, letišt a ploch</t>
  </si>
  <si>
    <t xml:space="preserve">      93 - Ruzné dokoncovací konstrukce a práce inženýrských staveb</t>
  </si>
  <si>
    <t xml:space="preserve">      997 - Presun sute</t>
  </si>
  <si>
    <t xml:space="preserve">      998 - Presun hmot</t>
  </si>
  <si>
    <t>OST - Ostatní náklady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</si>
  <si>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</si>
  <si>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</si>
  <si>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</si>
  <si>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</si>
  <si>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</si>
  <si>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</si>
  <si>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</si>
  <si>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</si>
  <si>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</si>
  <si>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</si>
  <si>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</si>
  <si>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</si>
  <si>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</si>
  <si>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</si>
  <si>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</si>
  <si>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</si>
  <si>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</si>
  <si>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</si>
  <si>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</si>
  <si>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113107142</t>
  </si>
  <si>
    <t>Odstranění podkladu živičného tl 100 mm ručně</t>
  </si>
  <si>
    <t>m2</t>
  </si>
  <si>
    <t>CS ÚRS 2022 01</t>
  </si>
  <si>
    <t>4</t>
  </si>
  <si>
    <t>1140028884</t>
  </si>
  <si>
    <t>PP</t>
  </si>
  <si>
    <t>Odstranění podkladů nebo krytů ručně s přemístěním hmot na skládku na vzdálenost do 3 m nebo s naložením na dopravní prostředek živičných, o tl. vrstvy přes 50 do 100 mm</t>
  </si>
  <si>
    <t>Online PSC</t>
  </si>
  <si>
    <t>https://podminky.urs.cz/item/CS_URS_2022_01/113107142</t>
  </si>
  <si>
    <t>113152112</t>
  </si>
  <si>
    <t>Odstranění podkladů zpevněných ploch z kameniva drceného</t>
  </si>
  <si>
    <t>m3</t>
  </si>
  <si>
    <t>-1099567546</t>
  </si>
  <si>
    <t>Odstranění podkladů zpevněných ploch s přemístěním na skládku na vzdálenost do 20 m nebo s naložením na dopravní prostředek z kameniva drceného</t>
  </si>
  <si>
    <t>https://podminky.urs.cz/item/CS_URS_2022_01/113152112</t>
  </si>
  <si>
    <t>VV</t>
  </si>
  <si>
    <t>"odstranení stávajícího sjezdu" 18,90*0,4</t>
  </si>
  <si>
    <t>3</t>
  </si>
  <si>
    <t>121151123</t>
  </si>
  <si>
    <t>Sejmutí ornice plochy přes 500 m2 tl vrstvy do 200 mm strojně</t>
  </si>
  <si>
    <t>1685080454</t>
  </si>
  <si>
    <t>Sejmutí ornice strojně při souvislé ploše přes 500 m2, tl. vrstvy do 200 mm</t>
  </si>
  <si>
    <t>https://podminky.urs.cz/item/CS_URS_2022_01/121151123</t>
  </si>
  <si>
    <t>933,45 "m3" / 0,2 "m"</t>
  </si>
  <si>
    <t>122251105</t>
  </si>
  <si>
    <t>Odkopávky a prokopávky nezapažené v hornině třídy těžitelnosti I, skupiny 3 objem do 1000 m3 strojně</t>
  </si>
  <si>
    <t>-12034973</t>
  </si>
  <si>
    <t>Odkopávky a prokopávky nezapažené strojně v hornině třídy těžitelnosti I skupiny 3 přes 500 do 1 000 m3</t>
  </si>
  <si>
    <t>https://podminky.urs.cz/item/CS_URS_2022_01/122251105</t>
  </si>
  <si>
    <t>"Výkop" 759,81</t>
  </si>
  <si>
    <t xml:space="preserve">"Dopocet ZÚ" 9,51 </t>
  </si>
  <si>
    <t>"Dopocet KÚ" 14,31</t>
  </si>
  <si>
    <t>"Dopocet sjezd km 0,180" 14,04</t>
  </si>
  <si>
    <t>"Dopocet propustek c.1" 24,08</t>
  </si>
  <si>
    <t>"Dopocet propustek c.2" 37,35</t>
  </si>
  <si>
    <t>"Odpocet drenáž" -92,45</t>
  </si>
  <si>
    <t>"Odpocet rucní výkop" - 9,36</t>
  </si>
  <si>
    <t>Součet</t>
  </si>
  <si>
    <t>5</t>
  </si>
  <si>
    <t>131251102</t>
  </si>
  <si>
    <t>Hloubení jam nezapažených v hornině třídy těžitelnosti I, skupiny 3 objem do 50 m3 strojně</t>
  </si>
  <si>
    <t>696373059</t>
  </si>
  <si>
    <t>Hloubení nezapažených jam a zářezů strojně s urovnáním dna do předepsaného profilu a spádu v hornině třídy těžitelnosti I skupiny 3 přes 20 do 50 m3</t>
  </si>
  <si>
    <t>https://podminky.urs.cz/item/CS_URS_2022_01/131251102</t>
  </si>
  <si>
    <t>"Zasakovací jámy drenáže" 4*3,0*1,0*2,0+1*6,0*2,0*2,0</t>
  </si>
  <si>
    <t>6</t>
  </si>
  <si>
    <t>132212112</t>
  </si>
  <si>
    <t>Hloubení rýh š do 800 mm v nesoudržných horninách třídy těžitelnosti I, skupiny 3 ručně</t>
  </si>
  <si>
    <t>-1853604594</t>
  </si>
  <si>
    <t>Hloubení rýh šířky do 800 mm ručně zapažených i nezapažených, s urovnáním dna do předepsaného profilu a spádu v hornině třídy těžitelnosti I skupiny 3 nesoudržných</t>
  </si>
  <si>
    <t>https://podminky.urs.cz/item/CS_URS_2022_01/132212112</t>
  </si>
  <si>
    <t>"V blízkosti kanalizace" (1,0+7,0+1,0)*2,0*0,52</t>
  </si>
  <si>
    <t>7</t>
  </si>
  <si>
    <t>132251103</t>
  </si>
  <si>
    <t xml:space="preserve">Hloubení rýh nezapažených  š do 800 mm v hornině třídy těžitelnosti I, skupiny 3 objem do 100 m3 strojně</t>
  </si>
  <si>
    <t>-800615742</t>
  </si>
  <si>
    <t>Hloubení nezapažených rýh šířky do 800 mm strojně s urovnáním dna do předepsaného profilu a spádu v hornině třídy těžitelnosti I skupiny 3 přes 50 do 100 m3</t>
  </si>
  <si>
    <t>https://podminky.urs.cz/item/CS_URS_2022_01/132251103</t>
  </si>
  <si>
    <t>"Drenážní rýha" 764,85*0,30*0,35 + (350,0-263,3)*0,4*0,35</t>
  </si>
  <si>
    <t>8</t>
  </si>
  <si>
    <t>162651111</t>
  </si>
  <si>
    <t>Vodorovné přemístění do 4000 m výkopku/sypaniny z horniny třídy těžitelnosti I, skupiny 1 až 3</t>
  </si>
  <si>
    <t>-372801963</t>
  </si>
  <si>
    <t>Vodorovné přemístění výkopku nebo sypaniny po suchu na obvyklém dopravním prostředku, bez naložení výkopku, avšak se složením bez rozhrnutí z horniny třídy těžitelnosti I skupiny 1 až 3 na vzdálenost přes 3 000 do 4 000 m</t>
  </si>
  <si>
    <t>https://podminky.urs.cz/item/CS_URS_2022_01/162651111</t>
  </si>
  <si>
    <t>"ornice" 933,540 "m3"</t>
  </si>
  <si>
    <t>9</t>
  </si>
  <si>
    <t>162751117</t>
  </si>
  <si>
    <t>Vodorovné přemístění do 10000 m výkopku/sypaniny z horniny třídy těžitelnosti I, skupiny 1 až 3</t>
  </si>
  <si>
    <t>898252373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</si>
  <si>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</si>
  <si>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https://podminky.urs.cz/item/CS_URS_2022_01/162751117</t>
  </si>
  <si>
    <t>"Odkopávky dle 122151105" 757,29</t>
  </si>
  <si>
    <t>"Násyp (odpocet) dle 171152111" -339,51</t>
  </si>
  <si>
    <t>"Hloubení jam dle 131151101" 48,0</t>
  </si>
  <si>
    <t>"Zásyp sypaninou bez zhutnení (odpocet) dle 174251101" -24,0</t>
  </si>
  <si>
    <t>"Hloubení rýh dle 132151103" 92,45</t>
  </si>
  <si>
    <t>"Rucní výkop dle 132212112" 9,36</t>
  </si>
  <si>
    <t>10</t>
  </si>
  <si>
    <t>162751119</t>
  </si>
  <si>
    <t>Příplatek k vodorovnému přemístění výkopku/sypaniny z horniny třídy těžitelnosti I, skupiny 1 až 3 ZKD 1000 m přes 10000 m</t>
  </si>
  <si>
    <t>-764242235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</si>
  <si>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</si>
  <si>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https://podminky.urs.cz/item/CS_URS_2022_01/162751119</t>
  </si>
  <si>
    <t>18*543,59</t>
  </si>
  <si>
    <t>11</t>
  </si>
  <si>
    <t>167151111</t>
  </si>
  <si>
    <t>Nakládání výkopku z hornin třídy těžitelnosti I, skupiny 1 až 3 přes 100 m3</t>
  </si>
  <si>
    <t>1181085718</t>
  </si>
  <si>
    <t>Nakládání, skládání a překládání neulehlého výkopku nebo sypaniny strojně nakládání, množství přes 100 m3, z hornin třídy těžitelnosti I, skupiny 1 až 3</t>
  </si>
  <si>
    <t>https://podminky.urs.cz/item/CS_URS_2022_01/167151111</t>
  </si>
  <si>
    <t>12</t>
  </si>
  <si>
    <t>171152111</t>
  </si>
  <si>
    <t>Uložení sypaniny z hornin nesoudržných a sypkých do násypů zhutněných v aktivní zóně silnic a dálnic</t>
  </si>
  <si>
    <t>760922875</t>
  </si>
  <si>
    <t>Uložení sypaniny do zhutněných násypů pro silnice, dálnice a letiště s rozprostřením sypaniny ve vrstvách, s hrubým urovnáním a uzavřením povrchu násypu z hornin nesoudržných sypkých v aktivní zóně</t>
  </si>
  <si>
    <t>https://podminky.urs.cz/item/CS_URS_2022_01/171152111</t>
  </si>
  <si>
    <t>13</t>
  </si>
  <si>
    <t>171201221</t>
  </si>
  <si>
    <t>Poplatek za uložení na skládce (skládkovné) zeminy a kamení kód odpadu 17 05 04</t>
  </si>
  <si>
    <t>t</t>
  </si>
  <si>
    <t>1369325153</t>
  </si>
  <si>
    <t>Poplatek za uložení stavebního odpadu na skládce (skládkovné) zeminy a kamení zatříděného do Katalogu odpadů pod kódem 17 05 04</t>
  </si>
  <si>
    <t>https://podminky.urs.cz/item/CS_URS_2022_01/171201221</t>
  </si>
  <si>
    <t>543,59 "m3" *2,2 "t/m3"</t>
  </si>
  <si>
    <t>14</t>
  </si>
  <si>
    <t>171251201</t>
  </si>
  <si>
    <t>Uložení sypaniny na skládky nebo meziskládky</t>
  </si>
  <si>
    <t>-1392897843</t>
  </si>
  <si>
    <t>Uložení sypaniny na skládky nebo meziskládky bez hutnění s upravením uložené sypaniny do předepsaného tvaru</t>
  </si>
  <si>
    <t>https://podminky.urs.cz/item/CS_URS_2022_01/171251201</t>
  </si>
  <si>
    <t>174151101</t>
  </si>
  <si>
    <t>Zásyp jam, šachet rýh nebo kolem objektů sypaninou se zhutněním</t>
  </si>
  <si>
    <t>1665069384</t>
  </si>
  <si>
    <t>Zásyp sypaninou z jakékoliv horniny strojně s uložením výkopku ve vrstvách se zhutněním jam, šachet, rýh nebo kolem objektů v těchto vykopávkách</t>
  </si>
  <si>
    <t>https://podminky.urs.cz/item/CS_URS_2022_01/174151101</t>
  </si>
  <si>
    <t>"Výpln zasakovacích jam drenáže" 4*3,0*1,0*1,0+1*6,0*2,0*1,0</t>
  </si>
  <si>
    <t>16</t>
  </si>
  <si>
    <t>174251101</t>
  </si>
  <si>
    <t>Zásyp jam, šachet rýh nebo kolem objektů sypaninou bez zhutnění</t>
  </si>
  <si>
    <t>935037822</t>
  </si>
  <si>
    <t>Zásyp sypaninou z jakékoliv horniny strojně s uložením výkopku ve vrstvách bez zhutnění jam, šachet, rýh nebo kolem objektů v těchto vykopávkách</t>
  </si>
  <si>
    <t>https://podminky.urs.cz/item/CS_URS_2022_01/174251101</t>
  </si>
  <si>
    <t>"Zpetný zához (krytí) zasakovacích jam" 4*3,0*1,0*1,0+1*6,0*2,0*1,0</t>
  </si>
  <si>
    <t>17</t>
  </si>
  <si>
    <t>181152302</t>
  </si>
  <si>
    <t>Úprava pláně pro silnice a dálnice v zářezech se zhutněním</t>
  </si>
  <si>
    <t>2112387816</t>
  </si>
  <si>
    <t>Úprava pláně na stavbách silnic a dálnic strojně v zářezech mimo skalních se zhutněním</t>
  </si>
  <si>
    <t>https://podminky.urs.cz/item/CS_URS_2022_01/181152302</t>
  </si>
  <si>
    <t>"Základní plocha" 764,85*5,0</t>
  </si>
  <si>
    <t>"Rozšírení pláne" 764,85*2*0,52</t>
  </si>
  <si>
    <t>"Dopocty (napojení, výhybny)"195,8</t>
  </si>
  <si>
    <t>18</t>
  </si>
  <si>
    <t>181351113</t>
  </si>
  <si>
    <t>Rozprostření ornice tl vrstvy do 200 mm pl přes 500 m2 v rovině nebo ve svahu do 1:5 strojně</t>
  </si>
  <si>
    <t>-1928510114</t>
  </si>
  <si>
    <t>Rozprostření a urovnání ornice v rovině nebo ve svahu sklonu do 1:5 strojně při souvislé ploše přes 500 m2, tl. vrstvy do 200 mm</t>
  </si>
  <si>
    <t>https://podminky.urs.cz/item/CS_URS_2022_01/181351113</t>
  </si>
  <si>
    <t>"Rozprostrení ornice" 933,54/0,15</t>
  </si>
  <si>
    <t>19</t>
  </si>
  <si>
    <t>182251101</t>
  </si>
  <si>
    <t>Svahování násypů strojně</t>
  </si>
  <si>
    <t>-506097635</t>
  </si>
  <si>
    <t>Svahování trvalých svahů do projektovaných profilů strojně s potřebným přemístěním výkopku při svahování násypů v jakékoliv hornině</t>
  </si>
  <si>
    <t>https://podminky.urs.cz/item/CS_URS_2022_01/182251101</t>
  </si>
  <si>
    <t>"Svahování násypu dle bilance zemních prací" 1660,4</t>
  </si>
  <si>
    <t>Zemní práce - prípravné a pridružené práce</t>
  </si>
  <si>
    <t>20</t>
  </si>
  <si>
    <t>111103401</t>
  </si>
  <si>
    <t>Vyřezání mokřadní vegetace</t>
  </si>
  <si>
    <t>ha</t>
  </si>
  <si>
    <t>-330333513</t>
  </si>
  <si>
    <t>Odstranění rákosu a plevele vyřezáním mokřadní vegetace</t>
  </si>
  <si>
    <t>https://podminky.urs.cz/item/CS_URS_2022_01/111103401</t>
  </si>
  <si>
    <t>2*(5,0+7,0+5,0)*3,0*0,0001</t>
  </si>
  <si>
    <t>111209111</t>
  </si>
  <si>
    <t>Spálení proutí a klestu</t>
  </si>
  <si>
    <t>2083904614</t>
  </si>
  <si>
    <t>Spálení proutí, klestu z prořezávek a odstraněných křovin pro jakoukoliv dřevinu</t>
  </si>
  <si>
    <t>https://podminky.urs.cz/item/CS_URS_2022_01/111209111</t>
  </si>
  <si>
    <t>2*(5,0+7,0+5,0)*3,0</t>
  </si>
  <si>
    <t>22</t>
  </si>
  <si>
    <t>M</t>
  </si>
  <si>
    <t>252340010</t>
  </si>
  <si>
    <t>herbicid totální, Roundup Klasik, bal. 1 l</t>
  </si>
  <si>
    <t>litr</t>
  </si>
  <si>
    <t>3198578</t>
  </si>
  <si>
    <t>2*(5,0+7,0+5,0)*3,0*0,0001*8</t>
  </si>
  <si>
    <t>23</t>
  </si>
  <si>
    <t>112211112</t>
  </si>
  <si>
    <t>Spálení pařezu D do 0,5 m</t>
  </si>
  <si>
    <t>kus</t>
  </si>
  <si>
    <t>-214429812</t>
  </si>
  <si>
    <t>Spálení pařezů na hromadách průměru přes 0,30 do 0,50 m</t>
  </si>
  <si>
    <t>https://podminky.urs.cz/item/CS_URS_2022_01/112211112</t>
  </si>
  <si>
    <t>24</t>
  </si>
  <si>
    <t>112251102</t>
  </si>
  <si>
    <t>Odstranění pařezů D do 500 mm</t>
  </si>
  <si>
    <t>-545001049</t>
  </si>
  <si>
    <t>Odstranění pařezů strojně s jejich vykopáním, vytrháním nebo odstřelením průměru přes 300 do 500 mm</t>
  </si>
  <si>
    <t>https://podminky.urs.cz/item/CS_URS_2022_01/112251102</t>
  </si>
  <si>
    <t>25</t>
  </si>
  <si>
    <t>162201422</t>
  </si>
  <si>
    <t>Vodorovné přemístění pařezů do 1 km D přes 300 do 500 mm</t>
  </si>
  <si>
    <t>-1565099293</t>
  </si>
  <si>
    <t>Vodorovné přemístění větví, kmenů nebo pařezů s naložením, složením a dopravou do 1000 m pařezů kmenů, průměru přes 300 do 500 mm</t>
  </si>
  <si>
    <t>https://podminky.urs.cz/item/CS_URS_2022_01/162201422</t>
  </si>
  <si>
    <t>26</t>
  </si>
  <si>
    <t>181451123</t>
  </si>
  <si>
    <t>Založení lučního trávníku výsevem plochy přes 1000 m2 ve svahu do 1:1</t>
  </si>
  <si>
    <t>792474246</t>
  </si>
  <si>
    <t>Založení trávníku na půdě předem připravené plochy přes 1000 m2 výsevem včetně utažení lučního na svahu přes 1:2 do 1:1</t>
  </si>
  <si>
    <t>https://podminky.urs.cz/item/CS_URS_2022_01/181451123</t>
  </si>
  <si>
    <t>"Svahování násypu dle bilance zemních prací" 1660,40</t>
  </si>
  <si>
    <t>27</t>
  </si>
  <si>
    <t>00572440</t>
  </si>
  <si>
    <t>osivo směs travní hřištní</t>
  </si>
  <si>
    <t>kg</t>
  </si>
  <si>
    <t>1269520104</t>
  </si>
  <si>
    <t>"Plocha dle pol 181451123" 1660,40*1,03*0,03</t>
  </si>
  <si>
    <t>Zakládání</t>
  </si>
  <si>
    <t>28</t>
  </si>
  <si>
    <t>214500111</t>
  </si>
  <si>
    <t>Zřízení výplně rýh s drenážním potrubím do DN 200 štěrkopískem v do 300 mm</t>
  </si>
  <si>
    <t>m</t>
  </si>
  <si>
    <t>343997019</t>
  </si>
  <si>
    <t>Zřízení výplně rýhy s drenážním potrubím z trub DN do 200 štěrkem, pískem nebo štěrkopískem, výšky přes 200 do 300 mm</t>
  </si>
  <si>
    <t>https://podminky.urs.cz/item/CS_URS_2022_01/214500111</t>
  </si>
  <si>
    <t>29</t>
  </si>
  <si>
    <t>58343930</t>
  </si>
  <si>
    <t>kamenivo drcené hrubé frakce 16/32</t>
  </si>
  <si>
    <t>-523628741</t>
  </si>
  <si>
    <t>(764,85*0,3*0,35 + (350,0-263,3)*0,4*0,35)*2,0</t>
  </si>
  <si>
    <t>Vodorovné konstrukce</t>
  </si>
  <si>
    <t>30</t>
  </si>
  <si>
    <t>451573111</t>
  </si>
  <si>
    <t>Lože pod potrubí otevřený výkop ze štěrkopísku</t>
  </si>
  <si>
    <t>-1706548679</t>
  </si>
  <si>
    <t>Lože pod potrubí, stoky a drobné objekty v otevřeném výkopu z písku a štěrkopísku do 63 mm</t>
  </si>
  <si>
    <t>https://podminky.urs.cz/item/CS_URS_2022_01/451573111</t>
  </si>
  <si>
    <t>"Propustek c1 - podsyp propustku" 1,31</t>
  </si>
  <si>
    <t>"Propustek c1 - obsyp" 1,74</t>
  </si>
  <si>
    <t>"Propustek c1 - podsyp cela" 0,69</t>
  </si>
  <si>
    <t>"Propustek c2 - podsyp propustku" 1,31</t>
  </si>
  <si>
    <t>"Propustek c2 - obsyp" 1,74</t>
  </si>
  <si>
    <t>"Propustek c2 - podsyp cela" 0,73</t>
  </si>
  <si>
    <t>31</t>
  </si>
  <si>
    <t>452312131</t>
  </si>
  <si>
    <t>Sedlové lože z betonu prostého tř. C 12/15 otevřený výkop</t>
  </si>
  <si>
    <t>1896209145</t>
  </si>
  <si>
    <t>Podkladní a zajišťovací konstrukce z betonu prostého v otevřeném výkopu sedlové lože pod potrubí z betonu tř. C 12/15</t>
  </si>
  <si>
    <t>https://podminky.urs.cz/item/CS_URS_2022_01/452312131</t>
  </si>
  <si>
    <t>"Betonové sedlo propustku c1" 4,07</t>
  </si>
  <si>
    <t>"Betonové sedlo propustku c2" 4,07</t>
  </si>
  <si>
    <t>32</t>
  </si>
  <si>
    <t>452351101</t>
  </si>
  <si>
    <t>Bednění podkladních desek nebo bloků nebo sedlového lože otevřený výkop</t>
  </si>
  <si>
    <t>-698734605</t>
  </si>
  <si>
    <t>Bednění podkladních a zajišťovacích konstrukcí v otevřeném výkopu desek nebo sedlových loží pod potrubí, stoky a drobné objekty</t>
  </si>
  <si>
    <t>https://podminky.urs.cz/item/CS_URS_2022_01/452351101</t>
  </si>
  <si>
    <t>"Propustek c1 - bednení" 40,05</t>
  </si>
  <si>
    <t>"Propustek c2 - bednení" 40,73</t>
  </si>
  <si>
    <t>33</t>
  </si>
  <si>
    <t>457971111</t>
  </si>
  <si>
    <t>Zřízení vrstvy z geotextilie o sklonu do 10° š do 3 m</t>
  </si>
  <si>
    <t>-99976025</t>
  </si>
  <si>
    <t>Zřízení vrstvy z geotextilie s přesahem bez připevnění k podkladu, s potřebným dočasným zatěžováním včetně zakotvení okraje o sklonu do 10°, šířky geotextilie do 3 m</t>
  </si>
  <si>
    <t>https://podminky.urs.cz/item/CS_URS_2022_01/457971111</t>
  </si>
  <si>
    <t>"Presah 0,3 m" 764,85*(3*0,3+0,35+0,3)+(350,0-263,3)*(2*0,4+0,3+0,35+0,3)</t>
  </si>
  <si>
    <t>34</t>
  </si>
  <si>
    <t>69311008</t>
  </si>
  <si>
    <t>geotextilie tkaná separační, filtrační, výztužná PP pevnost v tahu 40kN/m</t>
  </si>
  <si>
    <t>1253522867</t>
  </si>
  <si>
    <t>Komunikace pozemní</t>
  </si>
  <si>
    <t>35</t>
  </si>
  <si>
    <t>561051121</t>
  </si>
  <si>
    <t>Zřízení podkladu ze zeminy upravené vápnem, cementem, směsnými pojivy tl 350 mm plochy do 5000 m2</t>
  </si>
  <si>
    <t>1918114824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</si>
  <si>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300 do 350 mm</t>
  </si>
  <si>
    <t>https://podminky.urs.cz/item/CS_URS_2022_01/561051121</t>
  </si>
  <si>
    <t>"dle položky 181102302" 4815,494</t>
  </si>
  <si>
    <t>36</t>
  </si>
  <si>
    <t>58530170</t>
  </si>
  <si>
    <t>vápno nehašené CL 90-Q pro úpravu zemin standardní</t>
  </si>
  <si>
    <t>252610060</t>
  </si>
  <si>
    <t>"Plocha*hloubka*%í*množsví/tunu" 4815,494*0,40*0,04*2,2</t>
  </si>
  <si>
    <t>37</t>
  </si>
  <si>
    <t>564851111</t>
  </si>
  <si>
    <t>Podklad ze štěrkodrtě ŠD tl 150 mm</t>
  </si>
  <si>
    <t>-1705897379</t>
  </si>
  <si>
    <t>Podklad ze štěrkodrti ŠD s rozprostřením a zhutněním, po zhutnění tl. 150 mm</t>
  </si>
  <si>
    <t>https://podminky.urs.cz/item/CS_URS_2022_01/564851111</t>
  </si>
  <si>
    <t>"Doplnení ŠD - násyp konstrukce" 522,60/0,15</t>
  </si>
  <si>
    <t>564861111</t>
  </si>
  <si>
    <t>Podklad ze štěrkodrtě ŠD tl 200 mm</t>
  </si>
  <si>
    <t>681539418</t>
  </si>
  <si>
    <t>Podklad ze štěrkodrti ŠD s rozprostřením a zhutněním, po zhutnění tl. 200 mm</t>
  </si>
  <si>
    <t>https://podminky.urs.cz/item/CS_URS_2022_01/564861111</t>
  </si>
  <si>
    <t>"Horní vrstva"</t>
  </si>
  <si>
    <t>"Rozšírení vrstvy"764,85*2*(0,12+0,05)</t>
  </si>
  <si>
    <t>"Dopocty (napojení, výhybny)" 195,80</t>
  </si>
  <si>
    <t>"Spodní vrstva"</t>
  </si>
  <si>
    <t>"Rozšírení vrstvy"764,85*2*(0,32+0,10)</t>
  </si>
  <si>
    <t>Trubní vedení</t>
  </si>
  <si>
    <t>39</t>
  </si>
  <si>
    <t>822392111</t>
  </si>
  <si>
    <t>Montáž potrubí z trub TZH s integrovaným těsněním otevřený výkop sklon do 20 % DN 400</t>
  </si>
  <si>
    <t>1893618905</t>
  </si>
  <si>
    <t>Montáž potrubí z trub železobetonových hrdlových v otevřeném výkopu ve sklonu do 20 % s integrovaným těsněním DN 400</t>
  </si>
  <si>
    <t>https://podminky.urs.cz/item/CS_URS_2022_01/822392111</t>
  </si>
  <si>
    <t xml:space="preserve">"Propustek c1 a c2"  14,5+14,5</t>
  </si>
  <si>
    <t>40</t>
  </si>
  <si>
    <t>59222022</t>
  </si>
  <si>
    <t>trouba ŽB hrdlová DN 400</t>
  </si>
  <si>
    <t>-939471678</t>
  </si>
  <si>
    <t>trouba ŽB hrdlová DN 400, délka 2500 mm</t>
  </si>
  <si>
    <t>"Propustek c1 a c2, 1 kus = 2,5 m" 6+6</t>
  </si>
  <si>
    <t>41</t>
  </si>
  <si>
    <t>871218113</t>
  </si>
  <si>
    <t>Kladení drenážního potrubí z flexibilního PVC průměru do 65 mm</t>
  </si>
  <si>
    <t>1791944159</t>
  </si>
  <si>
    <t>Kladení drenážního potrubí z plastických hmot do připravené rýhy z flexibilního PVC, průměru do 65 mm</t>
  </si>
  <si>
    <t>https://podminky.urs.cz/item/CS_URS_2022_01/871218113</t>
  </si>
  <si>
    <t>42</t>
  </si>
  <si>
    <t>28611223</t>
  </si>
  <si>
    <t>trubka drenážní flexibilní celoperforovaná PVC-U SN 4 DN 100 pro meliorace, dočasné nebo odlehčovací drenáže</t>
  </si>
  <si>
    <t>-1641578334</t>
  </si>
  <si>
    <t>764,85*1,03</t>
  </si>
  <si>
    <t>43</t>
  </si>
  <si>
    <t>SPC02</t>
  </si>
  <si>
    <t>Odřezání části prefabrikátu železobetonového TZH 400</t>
  </si>
  <si>
    <t>-1792501615</t>
  </si>
  <si>
    <t>https://podminky.urs.cz/item/CS_URS_2022_01/SPC02</t>
  </si>
  <si>
    <t>Ostatní konstrukce a práce, bourání</t>
  </si>
  <si>
    <t>91</t>
  </si>
  <si>
    <t>Doplnující konstrukce a práce pozemních komunikací, letišt a ploch</t>
  </si>
  <si>
    <t>44</t>
  </si>
  <si>
    <t>916131213</t>
  </si>
  <si>
    <t>Osazení silničního obrubníku betonového stojatého s boční opěrou do lože z betonu prostého</t>
  </si>
  <si>
    <t>1209370557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</si>
  <si>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</si>
  <si>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https://podminky.urs.cz/item/CS_URS_2022_01/916131213</t>
  </si>
  <si>
    <t>"Zacátek úseku" 16,5</t>
  </si>
  <si>
    <t>"Sjezd km 0,180" 6,0</t>
  </si>
  <si>
    <t>45</t>
  </si>
  <si>
    <t>59217029</t>
  </si>
  <si>
    <t>obrubník betonový silniční nájezdový 1000x150x150mm</t>
  </si>
  <si>
    <t>1362164646</t>
  </si>
  <si>
    <t>46</t>
  </si>
  <si>
    <t>919311112</t>
  </si>
  <si>
    <t>Čela propustků z prostého betonu tř. C12/15</t>
  </si>
  <si>
    <t>-1844740921</t>
  </si>
  <si>
    <t>Čela propustků z prostého betonu tř. C 12/15</t>
  </si>
  <si>
    <t>https://podminky.urs.cz/item/CS_URS_2022_01/919311112</t>
  </si>
  <si>
    <t>"Propustek c1 - vtok a výtko" 3,40+4,21</t>
  </si>
  <si>
    <t>"Propustek c2 - vtok a výtok" 4,17+3,80</t>
  </si>
  <si>
    <t>47</t>
  </si>
  <si>
    <t>919735114</t>
  </si>
  <si>
    <t>Řezání stávajícího živičného krytu hl do 200 mm</t>
  </si>
  <si>
    <t>580436997</t>
  </si>
  <si>
    <t>Řezání stávajícího živičného krytu nebo podkladu hloubky přes 150 do 200 mm</t>
  </si>
  <si>
    <t>https://podminky.urs.cz/item/CS_URS_2022_01/919735114</t>
  </si>
  <si>
    <t>"Dle pol. 599141111" 38,0</t>
  </si>
  <si>
    <t>93</t>
  </si>
  <si>
    <t>Ruzné dokoncovací konstrukce a práce inženýrských staveb</t>
  </si>
  <si>
    <t>48</t>
  </si>
  <si>
    <t>935112211</t>
  </si>
  <si>
    <t>Osazení příkopového žlabu do betonu tl 100 mm z betonových tvárnic š 800 mm</t>
  </si>
  <si>
    <t>1894362001</t>
  </si>
  <si>
    <t>Osazení betonového příkopového žlabu s vyplněním a zatřením spár cementovou maltou s ložem tl. 100 mm z betonu prostého z betonových příkopových tvárnic šířky přes 500 do 800 mm</t>
  </si>
  <si>
    <t>https://podminky.urs.cz/item/CS_URS_2022_01/935112211</t>
  </si>
  <si>
    <t>"Propustek c1 - vtok a výtok" 2*0,5</t>
  </si>
  <si>
    <t>"Propustek c2 - vtok a výtok" 2*0,5</t>
  </si>
  <si>
    <t>49</t>
  </si>
  <si>
    <t>PFB.2220202</t>
  </si>
  <si>
    <t>Žlab odvodňovací TBZ 50/65/16</t>
  </si>
  <si>
    <t>1913047243</t>
  </si>
  <si>
    <t>P</t>
  </si>
  <si>
    <t>Poznámka k položce:_x000d_
500/650/157</t>
  </si>
  <si>
    <t>"Propustek c1 - vtok a výtok" 2</t>
  </si>
  <si>
    <t>"Propustek c2 - vtok a výtok" 2</t>
  </si>
  <si>
    <t>50</t>
  </si>
  <si>
    <t>SPC04</t>
  </si>
  <si>
    <t>Dobetonování ke žlabùm TBZ</t>
  </si>
  <si>
    <t>313019463</t>
  </si>
  <si>
    <t>"Dobetonování mezi cely propustku c1 a c2 a TBZ" 4*2,5*0,5*0,2</t>
  </si>
  <si>
    <t>997</t>
  </si>
  <si>
    <t>Presun sute</t>
  </si>
  <si>
    <t>51</t>
  </si>
  <si>
    <t>997013873</t>
  </si>
  <si>
    <t>Poplatek za uložení stavebního odpadu na recyklační skládce (skládkovné) zeminy a kamení zatříděného do Katalogu odpadů pod kódem 17 05 04</t>
  </si>
  <si>
    <t>-247750408</t>
  </si>
  <si>
    <t>https://podminky.urs.cz/item/CS_URS_2022_01/997013873</t>
  </si>
  <si>
    <t>"odstranení stávajícího sjezdu" 18,90*0,4*2,2</t>
  </si>
  <si>
    <t>52</t>
  </si>
  <si>
    <t>997013875</t>
  </si>
  <si>
    <t>Poplatek za uložení stavebního odpadu na recyklační skládce (skládkovné) asfaltového bez obsahu dehtu zatříděného do Katalogu odpadů pod kódem 17 03 02</t>
  </si>
  <si>
    <t>-1609326823</t>
  </si>
  <si>
    <t>https://podminky.urs.cz/item/CS_URS_2022_01/997013875</t>
  </si>
  <si>
    <t>"Odstranení stávajícího sjezdu" 18,90*0,10*2,2</t>
  </si>
  <si>
    <t>53</t>
  </si>
  <si>
    <t>997211511</t>
  </si>
  <si>
    <t>Vodorovná doprava suti po suchu na vzdálenost do 1 km</t>
  </si>
  <si>
    <t>-914808126</t>
  </si>
  <si>
    <t>Vodorovná doprava suti nebo vybouraných hmot suti se složením a hrubým urovnáním, na vzdálenost do 1 km</t>
  </si>
  <si>
    <t>https://podminky.urs.cz/item/CS_URS_2022_01/997211511</t>
  </si>
  <si>
    <t>4,158+16,632</t>
  </si>
  <si>
    <t>54</t>
  </si>
  <si>
    <t>997211529</t>
  </si>
  <si>
    <t>Příplatek ZKD 1 km u vodorovné dopravy vybouraných hmot</t>
  </si>
  <si>
    <t>969565189</t>
  </si>
  <si>
    <t>Vodorovná doprava suti nebo vybouraných hmot vybouraných hmot se složením a hrubým urovnáním nebo s přeložením na jiný dopravní prostředek kromě lodi, na vzdálenost Příplatek k ceně za každý další i započatý 1 km přes 1 km</t>
  </si>
  <si>
    <t>https://podminky.urs.cz/item/CS_URS_2022_01/997211529</t>
  </si>
  <si>
    <t>20,790*27</t>
  </si>
  <si>
    <t>55</t>
  </si>
  <si>
    <t>997211612</t>
  </si>
  <si>
    <t>Nakládání vybouraných hmot na dopravní prostředky pro vodorovnou dopravu</t>
  </si>
  <si>
    <t>-201833077</t>
  </si>
  <si>
    <t>Nakládání suti nebo vybouraných hmot na dopravní prostředky pro vodorovnou dopravu vybouraných hmot</t>
  </si>
  <si>
    <t>https://podminky.urs.cz/item/CS_URS_2022_01/997211612</t>
  </si>
  <si>
    <t>998</t>
  </si>
  <si>
    <t>Presun hmot</t>
  </si>
  <si>
    <t>56</t>
  </si>
  <si>
    <t>998225111</t>
  </si>
  <si>
    <t>Přesun hmot pro pozemní komunikace s krytem z kamene, monolitickým betonovým nebo živičným</t>
  </si>
  <si>
    <t>1563185223</t>
  </si>
  <si>
    <t>Přesun hmot pro komunikace s krytem z kameniva, monolitickým betonovým nebo živičným dopravní vzdálenost do 200 m jakékoliv délky objektu</t>
  </si>
  <si>
    <t>https://podminky.urs.cz/item/CS_URS_2022_01/998225111</t>
  </si>
  <si>
    <t>OST</t>
  </si>
  <si>
    <t>Ostatní náklady</t>
  </si>
  <si>
    <t>57</t>
  </si>
  <si>
    <t>SPC.1</t>
  </si>
  <si>
    <t>Geodetické vytycení parcely stavby</t>
  </si>
  <si>
    <t>1078624960</t>
  </si>
  <si>
    <t>Geodetické vytyčení parcely stavby</t>
  </si>
  <si>
    <t>58</t>
  </si>
  <si>
    <t>SPC.2</t>
  </si>
  <si>
    <t>Geodetické vytycení osy a hlavních vytycovacích bodù</t>
  </si>
  <si>
    <t>454293</t>
  </si>
  <si>
    <t>Geodetické vytyčení osy a hlavních vytyčovacích bodů</t>
  </si>
  <si>
    <t>59</t>
  </si>
  <si>
    <t>SPC.3</t>
  </si>
  <si>
    <t>Výškové vytycení v pracovních rezech</t>
  </si>
  <si>
    <t>120308892</t>
  </si>
  <si>
    <t>Výškové vytyčení v pracovních řezech</t>
  </si>
  <si>
    <t>60</t>
  </si>
  <si>
    <t>SPC.4</t>
  </si>
  <si>
    <t>Výškové zaměření zemní pláně</t>
  </si>
  <si>
    <t>1595835653</t>
  </si>
  <si>
    <t>"rezy VC30 + ZÚ + KÚ" 37+1+1</t>
  </si>
  <si>
    <t>61</t>
  </si>
  <si>
    <t>SPC.5</t>
  </si>
  <si>
    <t>Výškové zaměření horní nezpevněné vrstvy</t>
  </si>
  <si>
    <t>933715778</t>
  </si>
  <si>
    <t>62</t>
  </si>
  <si>
    <t>SPC.6</t>
  </si>
  <si>
    <t>Vytycení inženýrských sítí</t>
  </si>
  <si>
    <t>-1624196792</t>
  </si>
  <si>
    <t>Vytyčení inženýrských sítí</t>
  </si>
  <si>
    <t>"kanalizace" 1,0</t>
  </si>
  <si>
    <t>63</t>
  </si>
  <si>
    <t>SPC.10</t>
  </si>
  <si>
    <t>Provedení zkoušky únosnosti zemní pláne statickou zatežovací deskou</t>
  </si>
  <si>
    <t>1374664371</t>
  </si>
  <si>
    <t>Provedení zkoušky únosnosti zemní pláně statickou zatěžovací deskou</t>
  </si>
  <si>
    <t>"764,85/100=" 8,0</t>
  </si>
  <si>
    <t>64</t>
  </si>
  <si>
    <t>SPC.12</t>
  </si>
  <si>
    <t>Informacní tabule zákazu vstupu na stavenište</t>
  </si>
  <si>
    <t>-282243187</t>
  </si>
  <si>
    <t>Informační tabule zákazu vstupu na staveniště</t>
  </si>
  <si>
    <t>65</t>
  </si>
  <si>
    <t>SPC_13</t>
  </si>
  <si>
    <t>Archeologický prùzkum</t>
  </si>
  <si>
    <t>kpt</t>
  </si>
  <si>
    <t>369817518</t>
  </si>
  <si>
    <t>66</t>
  </si>
  <si>
    <t>SPC.15</t>
  </si>
  <si>
    <t xml:space="preserve">Stanovení přesné receptury zlepšení zemní pláně </t>
  </si>
  <si>
    <t>1585681651</t>
  </si>
  <si>
    <t>VRN</t>
  </si>
  <si>
    <t>Vedlejší rozpočtové náklady</t>
  </si>
  <si>
    <t>67</t>
  </si>
  <si>
    <t>SPC.16</t>
  </si>
  <si>
    <t>Zarízení stavenište</t>
  </si>
  <si>
    <t>865248384</t>
  </si>
  <si>
    <t>Zařízení staveniště</t>
  </si>
  <si>
    <t>68</t>
  </si>
  <si>
    <t>SPC.17</t>
  </si>
  <si>
    <t>Náklady na nutnost pojezdu po pozemku stavby</t>
  </si>
  <si>
    <t>-1842841498</t>
  </si>
  <si>
    <t>Náklady na nutnost pojezdu po pozemku stavby, 
popř. náklady na zřízení manipulačního pruhu.</t>
  </si>
  <si>
    <t>Poznámka k položce:_x000d_
Zhotovitel stavby je vázán při výstavbě velikostí vymezené parcely pro polní cestu. Ta je většinou úzká a nezahrnuje tedy potřebný manipulační prostor pro pohyb pracovníků a strojů během výstavby. To sebou nese nutnost pojíždět během stavby po vozovkových vrstvách případně přes rozestavěná odvodňovací zařízení, což znamená komplikaci a ve výsledku prodražení stavebních prací. Výše těchto nákladů je v rozpočtu zahrnuta v této položce._x000d_
V případě domluvy o zřízení manipulačního pruhu jsou v této položce zahrnuty náklady na jeho zřízení, pronájem, uvedení do původního stavu.</t>
  </si>
  <si>
    <t>02 - Polní cesta VC30 - II.etapa</t>
  </si>
  <si>
    <t>565155121</t>
  </si>
  <si>
    <t>Asfaltový beton vrstva podkladní ACP 16 (obalované kamenivo OKS) tl 70 mm š přes 3 m</t>
  </si>
  <si>
    <t>261886233</t>
  </si>
  <si>
    <t>Asfaltový beton vrstva podkladní ACP 16 (obalované kamenivo střednězrnné - OKS) s rozprostřením a zhutněním v pruhu šířky přes 3 m, po zhutnění tl. 70 mm</t>
  </si>
  <si>
    <t>https://podminky.urs.cz/item/CS_URS_2022_01/565155121</t>
  </si>
  <si>
    <t>"Základní plocha" 764,85*4,0</t>
  </si>
  <si>
    <t>"Rozšírení vrstvy" 764,85*2*0,05</t>
  </si>
  <si>
    <t>569831111</t>
  </si>
  <si>
    <t>Zpevnění krajnic štěrkodrtí tl 100 mm</t>
  </si>
  <si>
    <t>1348366989</t>
  </si>
  <si>
    <t>Zpevnění krajnic nebo komunikací pro pěší s rozprostřením a zhutněním, po zhutnění štěrkodrtí tl. 100 mm</t>
  </si>
  <si>
    <t>https://podminky.urs.cz/item/CS_URS_2022_01/569831111</t>
  </si>
  <si>
    <t>2*764,85*0,5</t>
  </si>
  <si>
    <t>573111111</t>
  </si>
  <si>
    <t>Postřik živičný infiltrační s posypem z asfaltu množství 0,60 kg/m2</t>
  </si>
  <si>
    <t>1178982029</t>
  </si>
  <si>
    <t>Postřik infiltrační PI z asfaltu silničního s posypem kamenivem, v množství 0,60 kg/m2</t>
  </si>
  <si>
    <t>https://podminky.urs.cz/item/CS_URS_2022_01/573111111</t>
  </si>
  <si>
    <t>"dle pol. 565155121" 3331,685</t>
  </si>
  <si>
    <t>573111113</t>
  </si>
  <si>
    <t>Postřik živičný infiltrační s posypem z asfaltu množství 1,5 kg/m2</t>
  </si>
  <si>
    <t>-288834354</t>
  </si>
  <si>
    <t>Postřik infiltrační PI z asfaltu silničního s posypem kamenivem, v množství 1,50 kg/m2</t>
  </si>
  <si>
    <t>https://podminky.urs.cz/item/CS_URS_2022_01/573111113</t>
  </si>
  <si>
    <t>"Rozšírení vrstvy" 764,85*2*0,12</t>
  </si>
  <si>
    <t>577144221</t>
  </si>
  <si>
    <t>Asfaltový beton vrstva obrusná ACO 11 (ABS) tř. II tl 50 mm š přes 3 m z nemodifikovaného asfaltu</t>
  </si>
  <si>
    <t>1000579656</t>
  </si>
  <si>
    <t>Asfaltový beton vrstva obrusná ACO 11 (ABS) s rozprostřením a se zhutněním z nemodifikovaného asfaltu v pruhu šířky přes 3 m tř. II, po zhutnění tl. 50 mm</t>
  </si>
  <si>
    <t>https://podminky.urs.cz/item/CS_URS_2022_01/577144221</t>
  </si>
  <si>
    <t>599141111</t>
  </si>
  <si>
    <t>Vyplnění spár mezi silničními dílci živičnou zálivkou</t>
  </si>
  <si>
    <t>-111865175</t>
  </si>
  <si>
    <t>Vyplnění spár mezi silničními dílci jakékoliv tloušťky živičnou zálivkou</t>
  </si>
  <si>
    <t>https://podminky.urs.cz/item/CS_URS_2022_01/599141111</t>
  </si>
  <si>
    <t>"Ošetrení spáry pri napojení na zacátku a na konci úseku" 16,5+21,5</t>
  </si>
  <si>
    <t>914511111</t>
  </si>
  <si>
    <t>Montáž směrových sloupků Z11 včetně patky nebo základu</t>
  </si>
  <si>
    <t>1134235947</t>
  </si>
  <si>
    <t>https://podminky.urs.cz/item/CS_URS_2022_01/914511111</t>
  </si>
  <si>
    <t>SPC03</t>
  </si>
  <si>
    <t xml:space="preserve">Směrové sloupky Z 11g </t>
  </si>
  <si>
    <t>385204475</t>
  </si>
  <si>
    <t>Směrové sloupky Z 11g</t>
  </si>
  <si>
    <t>-658453313</t>
  </si>
  <si>
    <t>SPC.7</t>
  </si>
  <si>
    <t>Zamerení skutecného provedení stavby</t>
  </si>
  <si>
    <t>1114802165</t>
  </si>
  <si>
    <t>Zaměření skutečného provedení stavby</t>
  </si>
  <si>
    <t>SPC.8</t>
  </si>
  <si>
    <t>Dokumentace skutecného provedení díla</t>
  </si>
  <si>
    <t>-1890071168</t>
  </si>
  <si>
    <t>Dokumentace skutečného provedení díla</t>
  </si>
  <si>
    <t>SPC.11</t>
  </si>
  <si>
    <t>Provedení zkoušky únosnosti horní podkl. vrstvy statickou zatěžovací deskou</t>
  </si>
  <si>
    <t>-2010185979</t>
  </si>
  <si>
    <t>SPC.14</t>
  </si>
  <si>
    <t>Úprava skládek dočasných</t>
  </si>
  <si>
    <t>512</t>
  </si>
  <si>
    <t>1933525545</t>
  </si>
  <si>
    <t>03 - Most M8 přes vodoteč Skalička</t>
  </si>
  <si>
    <t xml:space="preserve">    3 - Svislé a kompletní konstrukce</t>
  </si>
  <si>
    <t xml:space="preserve">    6 - Úpravy povrchů, podlahy a osazování výplní</t>
  </si>
  <si>
    <t xml:space="preserve">    998 - Presun hmot</t>
  </si>
  <si>
    <t>PSV - Práce a dodávky PSV</t>
  </si>
  <si>
    <t xml:space="preserve">    711 - Izolace proti vodě, vlhkosti a plynům</t>
  </si>
  <si>
    <t>N00 - Ostatní práce</t>
  </si>
  <si>
    <t>111251102</t>
  </si>
  <si>
    <t>Odstranění křovin a stromů průměru kmene do 100 mm i s kořeny sklonu terénu do 1:5 z celkové plochy přes 100 do 500 m2 strojně</t>
  </si>
  <si>
    <t>-119865347</t>
  </si>
  <si>
    <t>Odstranění křovin a stromů s odstraněním kořenů strojně průměru kmene do 100 mm v rovině nebo ve svahu sklonu terénu do 1:5, při celkové ploše přes 100 do 500 m2</t>
  </si>
  <si>
    <t>https://podminky.urs.cz/item/CS_URS_2022_01/111251102</t>
  </si>
  <si>
    <t xml:space="preserve">"Nálety v okolí mostu v pásu 6,0m dl. 21,5m" 6,0*21,5 </t>
  </si>
  <si>
    <t>112211111</t>
  </si>
  <si>
    <t>Spálení pařezu D do 0,3 m</t>
  </si>
  <si>
    <t>-922911706</t>
  </si>
  <si>
    <t>Spálení pařezů na hromadách průměru přes 0,10 do 0,30 m</t>
  </si>
  <si>
    <t>https://podminky.urs.cz/item/CS_URS_2022_01/112211111</t>
  </si>
  <si>
    <t>112251101</t>
  </si>
  <si>
    <t>Odstranění pařezů D do 300 mm</t>
  </si>
  <si>
    <t>-614231141</t>
  </si>
  <si>
    <t>Odstranění pařezů strojně s jejich vykopáním, vytrháním nebo odstřelením průměru přes 100 do 300 mm</t>
  </si>
  <si>
    <t>https://podminky.urs.cz/item/CS_URS_2022_01/112251101</t>
  </si>
  <si>
    <t>115001106</t>
  </si>
  <si>
    <t>Převedení vody potrubím DN do 900</t>
  </si>
  <si>
    <t>-1705029445</t>
  </si>
  <si>
    <t>Převedení vody potrubím průměru DN přes 600 do 900</t>
  </si>
  <si>
    <t>https://podminky.urs.cz/item/CS_URS_2022_01/115001106</t>
  </si>
  <si>
    <t>115101201</t>
  </si>
  <si>
    <t>Čerpání vody na dopravní výšku do 10 m průměrný přítok do 500 l/min</t>
  </si>
  <si>
    <t>hod</t>
  </si>
  <si>
    <t>1528766117</t>
  </si>
  <si>
    <t>Čerpání vody na dopravní výšku do 10 m s uvažovaným průměrným přítokem do 500 l/min</t>
  </si>
  <si>
    <t>https://podminky.urs.cz/item/CS_URS_2022_01/115101201</t>
  </si>
  <si>
    <t>20 "dnu" * 10 "hod/den"</t>
  </si>
  <si>
    <t>115101301</t>
  </si>
  <si>
    <t>Pohotovost čerpací soupravy pro dopravní výšku do 10 m přítok do 500 l/min</t>
  </si>
  <si>
    <t>den</t>
  </si>
  <si>
    <t>-1783858927</t>
  </si>
  <si>
    <t>Pohotovost záložní čerpací soupravy pro dopravní výšku do 10 m s uvažovaným průměrným přítokem do 500 l/min</t>
  </si>
  <si>
    <t>https://podminky.urs.cz/item/CS_URS_2022_01/115101301</t>
  </si>
  <si>
    <t>20 "dnuu"</t>
  </si>
  <si>
    <t>119001405</t>
  </si>
  <si>
    <t>Dočasné zajištění potrubí z PE DN do 200 mm</t>
  </si>
  <si>
    <t>1833557695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</si>
  <si>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potrubí plastového, jmenovité světlosti DN do 200 mm</t>
  </si>
  <si>
    <t>https://podminky.urs.cz/item/CS_URS_2022_01/119001405</t>
  </si>
  <si>
    <t>"ochrana tlakové kanalizace" 15,0</t>
  </si>
  <si>
    <t>122111101</t>
  </si>
  <si>
    <t>Odkopávky a prokopávky v hornině třídy těžitelnosti I, skupiny 1 a 2 ručně</t>
  </si>
  <si>
    <t>-488095218</t>
  </si>
  <si>
    <t>Odkopávky a prokopávky ručně zapažené i nezapažené v hornině třídy těžitelnosti I skupiny 1 a 2</t>
  </si>
  <si>
    <t>https://podminky.urs.cz/item/CS_URS_2022_01/122111101</t>
  </si>
  <si>
    <t>"úprava terénu pro dlažbu v tl.0,4m"</t>
  </si>
  <si>
    <t>"za rímsami" (2*4,0*1,6+2*2,0*1,25)*0,4</t>
  </si>
  <si>
    <t>"schodiste" 2*5,4*1,1*0,4</t>
  </si>
  <si>
    <t>"podl krídel" 2*5,4*0,8*0,4</t>
  </si>
  <si>
    <t>124153100</t>
  </si>
  <si>
    <t>Vykopávky pro koryta vodotečí v hornině třídy těžitelnosti I, skupiny 1 a 2 objem do 100 m3 strojně</t>
  </si>
  <si>
    <t>1704620125</t>
  </si>
  <si>
    <t>Vykopávky pro koryta vodotečí strojně v hornině třídy těžitelnosti I skupiny 1 a 2 do 100 m3</t>
  </si>
  <si>
    <t>https://podminky.urs.cz/item/CS_URS_2022_01/124153100</t>
  </si>
  <si>
    <t>"odstranení prícných hrázek v koryte" 6,1+1,525</t>
  </si>
  <si>
    <t>"výkop pro úpravy koryta toku"</t>
  </si>
  <si>
    <t>"na návodní strane mostu" 2*5,3*1,6*5,5/2</t>
  </si>
  <si>
    <t>"na protivodní strane mostu" 2*5,3*1,6*5,5/2</t>
  </si>
  <si>
    <t>"prícné prahy ve dne" 2*0,6*0,8*8,5</t>
  </si>
  <si>
    <t>131151104</t>
  </si>
  <si>
    <t>Hloubení jam nezapažených v hornině třídy těžitelnosti I, skupiny 1 a 2 objem do 500 m3 strojně</t>
  </si>
  <si>
    <t>2948952</t>
  </si>
  <si>
    <t>Hloubení nezapažených jam a zářezů strojně s urovnáním dna do předepsaného profilu a spádu v hornině třídy těžitelnosti I skupiny 1 a 2 přes 100 do 500 m3</t>
  </si>
  <si>
    <t>https://podminky.urs.cz/item/CS_URS_2022_01/131151104</t>
  </si>
  <si>
    <t>"stavební jámy"</t>
  </si>
  <si>
    <t>"pro operu 1" 2,8*12,5*(6,3+3,1)/2</t>
  </si>
  <si>
    <t>"pro operu 2" 2,5*12,5*(6,1+3,1)/2</t>
  </si>
  <si>
    <t>133151101</t>
  </si>
  <si>
    <t>Hloubení šachet nezapažených v hornině třídy těžitelnosti I, skupiny 1 a 2 objem do 20 m3</t>
  </si>
  <si>
    <t>773292818</t>
  </si>
  <si>
    <t>Hloubení nezapažených šachet strojně v hornině třídy těžitelnosti I skupiny 1 a 2 do 20 m3</t>
  </si>
  <si>
    <t>https://podminky.urs.cz/item/CS_URS_2022_01/133151101</t>
  </si>
  <si>
    <t>"cerpací jímka na dne výkopu" 0,6*0,6*1,0</t>
  </si>
  <si>
    <t>"vývarište odvodnovacích skluzu" 2*2,0*2,0*0,5</t>
  </si>
  <si>
    <t>151101201</t>
  </si>
  <si>
    <t>Zřízení příložného pažení stěn výkopu hl do 4 m</t>
  </si>
  <si>
    <t>-1559802140</t>
  </si>
  <si>
    <t>Zřízení pažení stěn výkopu bez rozepření nebo vzepření příložné, hloubky do 4 m</t>
  </si>
  <si>
    <t>https://podminky.urs.cz/item/CS_URS_2022_01/151101201</t>
  </si>
  <si>
    <t>"cerpací jímka ve dne výkopu" 4*0,6*1,0</t>
  </si>
  <si>
    <t>151101211</t>
  </si>
  <si>
    <t>Odstranění příložného pažení stěn hl do 4 m</t>
  </si>
  <si>
    <t>472701272</t>
  </si>
  <si>
    <t>Odstranění pažení stěn výkopu bez rozepření nebo vzepření s uložením pažin na vzdálenost do 3 m od okraje výkopu příložné, hloubky do 4 m</t>
  </si>
  <si>
    <t>https://podminky.urs.cz/item/CS_URS_2022_01/151101211</t>
  </si>
  <si>
    <t>162201421</t>
  </si>
  <si>
    <t>Vodorovné přemístění pařezů do 1 km D do 300 mm</t>
  </si>
  <si>
    <t>-603518919</t>
  </si>
  <si>
    <t>Vodorovné přemístění větví, kmenů nebo pařezů s naložením, složením a dopravou do 1000 m pařezů kmenů, průměru přes 100 do 300 mm</t>
  </si>
  <si>
    <t>https://podminky.urs.cz/item/CS_URS_2022_01/162201421</t>
  </si>
  <si>
    <t>162301501</t>
  </si>
  <si>
    <t>Vodorovné přemístění křovin do 5 km D kmene do 100 mm</t>
  </si>
  <si>
    <t>1303116947</t>
  </si>
  <si>
    <t>Vodorovné přemístění smýcených křovin do průměru kmene 100 mm na vzdálenost do 5 000 m</t>
  </si>
  <si>
    <t>https://podminky.urs.cz/item/CS_URS_2022_01/162301501</t>
  </si>
  <si>
    <t>162301971</t>
  </si>
  <si>
    <t>Příplatek k vodorovnému přemístění pařezů D 300 mm ZKD 1 km</t>
  </si>
  <si>
    <t>-245038298</t>
  </si>
  <si>
    <t>Vodorovné přemístění pařezů s naložením, složením a dopravou Příplatek k cenám za každých dalších i započatých 1000 m přes 1000 m pařezů kmenů, průměru přes 100 do 300 mm</t>
  </si>
  <si>
    <t>https://podminky.urs.cz/item/CS_URS_2022_01/162301971</t>
  </si>
  <si>
    <t>"na skládku do 25 km" 12*(25-1) "km"</t>
  </si>
  <si>
    <t>162301981</t>
  </si>
  <si>
    <t>Příplatek k vodorovnému přemístění křovin D kmene do 100 mm ZKD 1 km</t>
  </si>
  <si>
    <t>1753818943</t>
  </si>
  <si>
    <t>Vodorovné přemístění smýcených křovin Příplatek k ceně za každých dalších i započatých 1 000 m</t>
  </si>
  <si>
    <t>https://podminky.urs.cz/item/CS_URS_2022_01/162301981</t>
  </si>
  <si>
    <t>"na skládku do 25 km" 129,0*(25-5) "km"</t>
  </si>
  <si>
    <t>162351123</t>
  </si>
  <si>
    <t>Vodorovné přemístění do 500 m výkopku/sypaniny z hornin třídy těžitelnosti II, skupiny 4 a 5</t>
  </si>
  <si>
    <t>129870619</t>
  </si>
  <si>
    <t>Vodorovné přemístění výkopku nebo sypaniny po suchu na obvyklém dopravním prostředku, bez naložení výkopku, avšak se složením bez rozhrnutí z horniny třídy těžitelnosti II skupiny 4 a 5 na vzdálenost přes 50 do 500 m</t>
  </si>
  <si>
    <t>https://podminky.urs.cz/item/CS_URS_2022_01/162351123</t>
  </si>
  <si>
    <t>"zemina na zpetný zásyp jam na meziskládku" 229,579</t>
  </si>
  <si>
    <t>"zemina na zpetný zásyp jam z meziskládky" 229,579</t>
  </si>
  <si>
    <t>253316767</t>
  </si>
  <si>
    <t>"nevhodná zemina na skládku"</t>
  </si>
  <si>
    <t>"výkopek stavebních jam" 308,25-229,579</t>
  </si>
  <si>
    <t>"výkopek z úprav koryta toku" 109,065</t>
  </si>
  <si>
    <t>"výkopek z vývarište odvodnovacích skluzu" 2*2,0*2,0*0,5</t>
  </si>
  <si>
    <t>-2024333220</t>
  </si>
  <si>
    <t>"výkopek stavebních jam" (308,25-229,579)*(25-10) "km"</t>
  </si>
  <si>
    <t>"výkopek z úprav koryta toku" 109,065*(25-10) "km"</t>
  </si>
  <si>
    <t>"výkopek z vývarište odvodnovacích skluzu" 4*(25-10) "km"</t>
  </si>
  <si>
    <t>-1730198627</t>
  </si>
  <si>
    <t>"zemina pro zpetný zásyp jam z meziskládky" 229,579</t>
  </si>
  <si>
    <t>171151111</t>
  </si>
  <si>
    <t>Uložení sypaniny z hornin nesoudržných sypkých do násypů zhutněných strojně</t>
  </si>
  <si>
    <t>750697062</t>
  </si>
  <si>
    <t>Uložení sypanin do násypů strojně s rozprostřením sypaniny ve vrstvách a s hrubým urovnáním zhutněných z hornin nesoudržných sypkých</t>
  </si>
  <si>
    <t>https://podminky.urs.cz/item/CS_URS_2022_01/171151111</t>
  </si>
  <si>
    <t>"prícné hrázky v koryte výška 1,0 m" 2*(4,6+1,5)/2*1,0*1,0</t>
  </si>
  <si>
    <t>171201231</t>
  </si>
  <si>
    <t>Poplatek za uložení zeminy a kamení na recyklační skládce (skládkovné) kód odpadu 17 05 04</t>
  </si>
  <si>
    <t>674902877</t>
  </si>
  <si>
    <t>https://podminky.urs.cz/item/CS_URS_2022_01/171201231</t>
  </si>
  <si>
    <t>"prebytek výkopku ze stavebních jam" 78,671*1,9 "t/m3"</t>
  </si>
  <si>
    <t>"výkopek z úprav koryta toku" 109,065*1,9 "t/m3"</t>
  </si>
  <si>
    <t>"výkopek z vývarište odvodnovacích skluzu" 2*2,0*2,0*0,5*1,9 "t/m3"</t>
  </si>
  <si>
    <t>172152101</t>
  </si>
  <si>
    <t>Zřízení těsnicí výplně se zhutněním bez dodání sypaniny</t>
  </si>
  <si>
    <t>-397646867</t>
  </si>
  <si>
    <t>Zřízení těsnící výplně z vhodné sypaniny s přemístěním sypaniny ze vzdálenosti do 10 m, avšak bez dodání sypaniny, s příp. nutným kropením se zhutněním</t>
  </si>
  <si>
    <t>https://podminky.urs.cz/item/CS_URS_2022_01/172152101</t>
  </si>
  <si>
    <t>"tesnení prícných hrázek v koryte v tl. 0,25 m" 2*(4,6+1,5)/2*0,25*1,0</t>
  </si>
  <si>
    <t>10364100</t>
  </si>
  <si>
    <t>zemina pro terénní úpravy - tříděná</t>
  </si>
  <si>
    <t>553363997</t>
  </si>
  <si>
    <t>1,525*1,9 "t/m3"</t>
  </si>
  <si>
    <t>-1235892773</t>
  </si>
  <si>
    <t>"cerpací jímka ve dne výkopu" 0,6*0,6*1,0</t>
  </si>
  <si>
    <t>"stavební jámy - pol. 113 15 1104" 308,25</t>
  </si>
  <si>
    <t>"odpocet objemu zeminy vytlacené kontrukcemi"</t>
  </si>
  <si>
    <t>"podkladní beton základu a základy" -(16,128+25,92)</t>
  </si>
  <si>
    <t>"cást dríku oper" -2/3*(16,8+22,805)</t>
  </si>
  <si>
    <t>"prahy pod drenáží za rubem oper" -10,22</t>
  </si>
  <si>
    <t>182151111</t>
  </si>
  <si>
    <t>Svahování v zářezech v hornině třídy těžitelnosti I, skupiny 1 až 3 strojně</t>
  </si>
  <si>
    <t>184701527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</si>
  <si>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</si>
  <si>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https://podminky.urs.cz/item/CS_URS_2022_01/182151111</t>
  </si>
  <si>
    <t>"napojení koryta na stávající brehy za prícnými prahy"</t>
  </si>
  <si>
    <t>"návodní strana mostu" 2*2,5*7,0</t>
  </si>
  <si>
    <t>"protivodní strana mostu" 2*2,5*7,0</t>
  </si>
  <si>
    <t>212792212</t>
  </si>
  <si>
    <t>Odvodnění mostní opěry - drenážní flexibilní plastové potrubí DN 160</t>
  </si>
  <si>
    <t>-514638002</t>
  </si>
  <si>
    <t>Odvodnění mostní opěry z plastových trub drenážní potrubí flexibilní DN 160</t>
  </si>
  <si>
    <t>https://podminky.urs.cz/item/CS_URS_2022_01/212792212</t>
  </si>
  <si>
    <t>"drenáž za operami a krídly" 2*(4,4+5,8+4,4)</t>
  </si>
  <si>
    <t>212972113</t>
  </si>
  <si>
    <t>Opláštění drenážních trub filtrační textilií DN 160</t>
  </si>
  <si>
    <t>1778531705</t>
  </si>
  <si>
    <t>https://podminky.urs.cz/item/CS_URS_2022_01/212972113</t>
  </si>
  <si>
    <t>224311112</t>
  </si>
  <si>
    <t>Vrty maloprofilové D do 156 mm úklon do 45° hl do 25 m hor. I a II</t>
  </si>
  <si>
    <t>-1995319568</t>
  </si>
  <si>
    <t>Maloprofilové vrty průběžným sacím vrtáním průměru přes 93 do 156 mm do úklonu 45° v hl 0 až 25 m v hornině tř. I a II</t>
  </si>
  <si>
    <t>https://podminky.urs.cz/item/CS_URS_2022_01/224311112</t>
  </si>
  <si>
    <t>"mikropiloty, 2*20 pilot dl. 8,0 m" 2*20*8</t>
  </si>
  <si>
    <t>273311124</t>
  </si>
  <si>
    <t>Základové desky z betonu prostého C 12/15</t>
  </si>
  <si>
    <t>529521772</t>
  </si>
  <si>
    <t>Základové konstrukce z betonu prostého desky ve výkopu nebo na hlavách pilot C 12/15</t>
  </si>
  <si>
    <t>https://podminky.urs.cz/item/CS_URS_2022_01/273311124</t>
  </si>
  <si>
    <t>"podkladní betono pod základy" 2*(8,8*3,6-4,0*1,2)*0,3</t>
  </si>
  <si>
    <t>273354111</t>
  </si>
  <si>
    <t>Bednění základových desek - zřízení</t>
  </si>
  <si>
    <t>2079975955</t>
  </si>
  <si>
    <t>Bednění základových konstrukcí desek zřízení</t>
  </si>
  <si>
    <t>https://podminky.urs.cz/item/CS_URS_2022_01/273354111</t>
  </si>
  <si>
    <t>"podkladní beton pod základy" 2*(8,8+3,6+8,8+3,6+2*1,2)*0,3</t>
  </si>
  <si>
    <t>273354211</t>
  </si>
  <si>
    <t>Bednění základových desek - odstranění</t>
  </si>
  <si>
    <t>584494487</t>
  </si>
  <si>
    <t>Bednění základových konstrukcí desek odstranění bednění</t>
  </si>
  <si>
    <t>https://podminky.urs.cz/item/CS_URS_2022_01/273354211</t>
  </si>
  <si>
    <t>273361412</t>
  </si>
  <si>
    <t>Výztuž základových desek ze svařovaných sítí do 6 kg/m2</t>
  </si>
  <si>
    <t>1301831420</t>
  </si>
  <si>
    <t>Výztuž základových konstrukcí desek ze svařovaných sítí, hmotnosti přes 3,5 do 6 kg/m2</t>
  </si>
  <si>
    <t>https://podminky.urs.cz/item/CS_URS_2022_01/273361412</t>
  </si>
  <si>
    <t>"podkladní beton pod zákady"2*8,8*3,6*0,0054 "t/m2" *2 "vrstvy"</t>
  </si>
  <si>
    <t>274311124</t>
  </si>
  <si>
    <t>Základové pasy, prahy, věnce a ostruhy z betonu prostého C 12/15</t>
  </si>
  <si>
    <t>-64940938</t>
  </si>
  <si>
    <t>Základové konstrukce z betonu prostého pasy, prahy, věnce a ostruhy ve výkopu nebo na hlavách pilot C 12/15</t>
  </si>
  <si>
    <t>https://podminky.urs.cz/item/CS_URS_2022_01/274311124</t>
  </si>
  <si>
    <t>"pod drenáží v rubu oper" 0,25*1,4*(4,4+5,8+4,4)*2</t>
  </si>
  <si>
    <t>274321118</t>
  </si>
  <si>
    <t>Základové pasy, prahy, věnce a ostruhy mostních konstrukcí ze ŽB C 30/37</t>
  </si>
  <si>
    <t>-1005796438</t>
  </si>
  <si>
    <t>Základové konstrukce z betonu železového pásy, prahy, věnce a ostruhy ve výkopu nebo na hlavách pilot C 30/37</t>
  </si>
  <si>
    <t>https://podminky.urs.cz/item/CS_URS_2022_01/274321118</t>
  </si>
  <si>
    <t>2*(8,4*3,2-4,4*1,2)*0,6</t>
  </si>
  <si>
    <t>274354111</t>
  </si>
  <si>
    <t>Bednění základových pasů - zřízení</t>
  </si>
  <si>
    <t>77207062</t>
  </si>
  <si>
    <t>Bednění základových konstrukcí pasů, prahů, věnců a ostruh zřízení</t>
  </si>
  <si>
    <t>https://podminky.urs.cz/item/CS_URS_2022_01/274354111</t>
  </si>
  <si>
    <t>"základy mostu" 2*0,6*(8,4+4,4+2*(2,0+3,2+1,2))</t>
  </si>
  <si>
    <t>"práh pod drenáží v rubu oper" 1,4*(0,25+4,4+5,8+4,4+0,25)*2</t>
  </si>
  <si>
    <t>274354211</t>
  </si>
  <si>
    <t>Bednění základových pasů - odstranění</t>
  </si>
  <si>
    <t>145458543</t>
  </si>
  <si>
    <t>Bednění základových konstrukcí pasů, prahů, věnců a ostruh odstranění bednění</t>
  </si>
  <si>
    <t>https://podminky.urs.cz/item/CS_URS_2022_01/274354211</t>
  </si>
  <si>
    <t>274361116</t>
  </si>
  <si>
    <t>Výztuž základových pasů, prahů, věnců a ostruh z betonářské oceli 10 505</t>
  </si>
  <si>
    <t>72037035</t>
  </si>
  <si>
    <t>Výztuž základových konstrukcí pasů, prahů, věnců a ostruh z betonářské oceli 10 505 (R) nebo BSt 500</t>
  </si>
  <si>
    <t>https://podminky.urs.cz/item/CS_URS_2022_01/274361116</t>
  </si>
  <si>
    <t>25,92 "m3 betonu" *0,2 "t/m3"</t>
  </si>
  <si>
    <t>281602111</t>
  </si>
  <si>
    <t>Injektování povrchové nízkotlaké s dvojitým obturátorem mikropilot a kotev tlakem do 0,6 MPa</t>
  </si>
  <si>
    <t>1038251229</t>
  </si>
  <si>
    <t>Injektování povrchové s dvojitým obturátorem mikropilot nebo kotev tlakem do 0,60 MPa</t>
  </si>
  <si>
    <t>https://podminky.urs.cz/item/CS_URS_2022_01/281602111</t>
  </si>
  <si>
    <t>"zálivka mikropilot" 2*20*1,5 "hod/pilotu"</t>
  </si>
  <si>
    <t>282602112</t>
  </si>
  <si>
    <t>Injektování povrchové vysokotlaké s dvojitým obturátorem mikropilot a kotev tlakem do 2 MPa</t>
  </si>
  <si>
    <t>1112703863</t>
  </si>
  <si>
    <t>Injektování povrchové s dvojitým obturátorem mikropilot nebo kotev tlakem přes 0,60 do 2,0 MPa</t>
  </si>
  <si>
    <t>https://podminky.urs.cz/item/CS_URS_2022_01/282602112</t>
  </si>
  <si>
    <t>"injektáž mikropilot" 2*20*2,0 "hod/pilotu" *2 "injektáže"</t>
  </si>
  <si>
    <t>58521130</t>
  </si>
  <si>
    <t>cement portlandský CEM I 42,5MPa</t>
  </si>
  <si>
    <t>1833112945</t>
  </si>
  <si>
    <t>"smes c:v=2,2:1, 480 l smesi/pilotu" 2*20"pilot"*0,48"m3"*1,2"t/m3"*2,2/3,2</t>
  </si>
  <si>
    <t>08211321</t>
  </si>
  <si>
    <t>voda pitná pro ostatní odběratele</t>
  </si>
  <si>
    <t>1131726613</t>
  </si>
  <si>
    <t>"smes c:v=2,2/1, 480 l smesi/pilotu" 2*20 "pilot" * 0,48 "m3" * 1,0/3,2</t>
  </si>
  <si>
    <t>283111112</t>
  </si>
  <si>
    <t>Zřízení trubkových mikropilot svislých část hladká D 105 mm</t>
  </si>
  <si>
    <t>1719050253</t>
  </si>
  <si>
    <t>Zřízení ocelových, trubkových mikropilot tlakové i tahové svislé nebo odklon od svislice do 60° část hladká, průměru přes 80 do 105 mm</t>
  </si>
  <si>
    <t>https://podminky.urs.cz/item/CS_URS_2022_01/283111112</t>
  </si>
  <si>
    <t>"dl. hladké cásti 2,0m" 2*20 "pilot" *2,0 "m/pilotu"</t>
  </si>
  <si>
    <t>283111122</t>
  </si>
  <si>
    <t>Zřízení trubkových mikropilot svislých část manžetová D 105 mm</t>
  </si>
  <si>
    <t>-31596526</t>
  </si>
  <si>
    <t>Zřízení ocelových, trubkových mikropilot tlakové i tahové svislé nebo odklon od svislice do 60° část manžetová, průměru přes 80 do 105 mm</t>
  </si>
  <si>
    <t>https://podminky.urs.cz/item/CS_URS_2022_01/283111122</t>
  </si>
  <si>
    <t>"dl. manžetové cásti 6,0 m" 2*20 "pilot" * 6,0 "m/pilotu"</t>
  </si>
  <si>
    <t>14011066</t>
  </si>
  <si>
    <t>trubka ocelová bezešvá hladká jakost 11 353 89x10mm</t>
  </si>
  <si>
    <t>1571877227</t>
  </si>
  <si>
    <t>"dl. piloty 8,0m" 2*20 "pilot" * 8,0 "m/pilotu"</t>
  </si>
  <si>
    <t>283131112</t>
  </si>
  <si>
    <t>Zřízení hlavy mikropilot namáhaných tlakem i tahem D do 105 mm</t>
  </si>
  <si>
    <t>-690200245</t>
  </si>
  <si>
    <t>Zřízení hlav trubkových mikropilot namáhaných tlakem i tahem, průměru přes 80 do 105 mm</t>
  </si>
  <si>
    <t>https://podminky.urs.cz/item/CS_URS_2022_01/283131112</t>
  </si>
  <si>
    <t>2*20 "pilot"</t>
  </si>
  <si>
    <t>136112380</t>
  </si>
  <si>
    <t>plech ocelový hladký jakost S 235 JR tl. 16 mm tabule</t>
  </si>
  <si>
    <t>-501156689</t>
  </si>
  <si>
    <t xml:space="preserve">Plechy tlusté hladké - tabule jakost oceli S 235JR  (11 375.1) 15  x 2000 x 3000 mm</t>
  </si>
  <si>
    <t>Poznámka k položce:_x000d_
Hmotnost 720 kg/kus</t>
  </si>
  <si>
    <t>"hlavy mikropilot" 2*20*0,25*0,25*0,016*7,85</t>
  </si>
  <si>
    <t>Svislé a kompletní konstrukce</t>
  </si>
  <si>
    <t>317171126</t>
  </si>
  <si>
    <t>Kotvení monolitického betonu římsy do mostovky kotvou do vývrtu</t>
  </si>
  <si>
    <t>-254581024</t>
  </si>
  <si>
    <t>https://podminky.urs.cz/item/CS_URS_2022_01/317171126</t>
  </si>
  <si>
    <t>2*17</t>
  </si>
  <si>
    <t>34711200</t>
  </si>
  <si>
    <t>žárovka čirá E27/60W-set 30ks</t>
  </si>
  <si>
    <t>-1109482864</t>
  </si>
  <si>
    <t>317321118</t>
  </si>
  <si>
    <t>Mostní římsy ze ŽB C 30/37</t>
  </si>
  <si>
    <t>-1999517745</t>
  </si>
  <si>
    <t>Římsy ze železového betonu C 30/37</t>
  </si>
  <si>
    <t>https://podminky.urs.cz/item/CS_URS_2022_01/317321118</t>
  </si>
  <si>
    <t>(0,25*0,5+0,5*0,25)*17,0*2</t>
  </si>
  <si>
    <t>317353121</t>
  </si>
  <si>
    <t>Bednění mostních říms všech tvarů - zřízení</t>
  </si>
  <si>
    <t>-1529574677</t>
  </si>
  <si>
    <t>Bednění mostní římsy zřízení všech tvarů</t>
  </si>
  <si>
    <t>https://podminky.urs.cz/item/CS_URS_2022_01/317353121</t>
  </si>
  <si>
    <t>2*(0,25+0,5+0,25)*17,0+4*(0,25*0,5+0,5*0,25)</t>
  </si>
  <si>
    <t>317353221</t>
  </si>
  <si>
    <t>Bednění mostních říms všech tvarů - odstranění</t>
  </si>
  <si>
    <t>1875564978</t>
  </si>
  <si>
    <t>Bednění mostní římsy odstranění všech tvarů</t>
  </si>
  <si>
    <t>https://podminky.urs.cz/item/CS_URS_2022_01/317353221</t>
  </si>
  <si>
    <t>317353311</t>
  </si>
  <si>
    <t>Vložení matrice do bednění mostních říms</t>
  </si>
  <si>
    <t>2133423040</t>
  </si>
  <si>
    <t>Bednění mostní římsy vložení matrice do bednění</t>
  </si>
  <si>
    <t>https://podminky.urs.cz/item/CS_URS_2022_01/317353311</t>
  </si>
  <si>
    <t>"datum výstavby dle VL4 209.01" 0,255*0,455</t>
  </si>
  <si>
    <t>"logo zhotovitele dle VL4 209.01" 0,255*0,455</t>
  </si>
  <si>
    <t>317361116</t>
  </si>
  <si>
    <t>Výztuž mostních říms z betonářské oceli 10 505</t>
  </si>
  <si>
    <t>-857261092</t>
  </si>
  <si>
    <t>Výztuž mostních železobetonových říms z betonářské oceli 10 505 (R) nebo BSt 500</t>
  </si>
  <si>
    <t>https://podminky.urs.cz/item/CS_URS_2022_01/317361116</t>
  </si>
  <si>
    <t>8,5 "m3 betonu" * 0,18 "t/m3"</t>
  </si>
  <si>
    <t>334323118</t>
  </si>
  <si>
    <t>Mostní opěry a úložné prahy ze ŽB C 30/37</t>
  </si>
  <si>
    <t>-692419849</t>
  </si>
  <si>
    <t>Mostní opěry a úložné prahy z betonu železového C 30/37</t>
  </si>
  <si>
    <t>https://podminky.urs.cz/item/CS_URS_2022_01/334323118</t>
  </si>
  <si>
    <t>"výmery odecteny odmerením a výpoctem z digitálního podkladu"</t>
  </si>
  <si>
    <t>"dríky oper" 2*0,6*2,0*7,0</t>
  </si>
  <si>
    <t>334323218</t>
  </si>
  <si>
    <t>Mostní křídla a závěrné zídky ze ŽB C 30/37</t>
  </si>
  <si>
    <t>665854344</t>
  </si>
  <si>
    <t>Mostní křídla a závěrné zídky z betonu železového C 30/37</t>
  </si>
  <si>
    <t>https://podminky.urs.cz/item/CS_URS_2022_01/334323218</t>
  </si>
  <si>
    <t>"výmery urceny odmerením a výpoctem z digitálního podkladu"</t>
  </si>
  <si>
    <t>"krídla opery 1" (4,4*(2,67+2,692)/2-1,942*2,5/2)*0,6+(4,4*(2,794+2,817)/2-2,067*2,5/2)*0,6</t>
  </si>
  <si>
    <t>"krídla opery 2" (4,4*(2,629+2,607)/2-1,857*2,5/2)*0,6+(4,4*(2,753+2,762)/2-1,962*2,5/2)*0,6</t>
  </si>
  <si>
    <t>334351112</t>
  </si>
  <si>
    <t>Bednění systémové mostních opěr a úložných prahů z překližek pro ŽB - zřízení</t>
  </si>
  <si>
    <t>-1991705829</t>
  </si>
  <si>
    <t>Bednění mostních opěr a úložných prahů ze systémového bednění zřízení z překližek, pro železobeton</t>
  </si>
  <si>
    <t>https://podminky.urs.cz/item/CS_URS_2022_01/334351112</t>
  </si>
  <si>
    <t>2*(7,0*2,0+5,8*2,0)</t>
  </si>
  <si>
    <t>334351211</t>
  </si>
  <si>
    <t>Bednění systémové mostních opěr a úložných prahů z překližek - odstranění</t>
  </si>
  <si>
    <t>1048697190</t>
  </si>
  <si>
    <t>Bednění mostních opěr a úložných prahů ze systémového bednění odstranění z překližek</t>
  </si>
  <si>
    <t>https://podminky.urs.cz/item/CS_URS_2022_01/334351211</t>
  </si>
  <si>
    <t>334352111</t>
  </si>
  <si>
    <t>Bednění mostních křídel a závěrných zídek ze systémového bednění s výplní z překližek - zřízení</t>
  </si>
  <si>
    <t>-274083946</t>
  </si>
  <si>
    <t>Bednění mostních křídel a závěrných zídek ze systémového bednění zřízení z překližek</t>
  </si>
  <si>
    <t>https://podminky.urs.cz/item/CS_URS_2022_01/334352111</t>
  </si>
  <si>
    <t>"krídla opery 1" 2*(4,4*(2,67+2,692)/2-1,942*2,5/2)+2*(4,4*(2,794+2,817)/2-2,067*2,5/2)+0,6*(0,75+3,166)+0,6*(0,75+3,244)</t>
  </si>
  <si>
    <t>"krídla opery 2" 2*(4,4*(2,629+2,607)/2-1,857*2,5/2)+2*(4,4*(2,753+2,762)/2-1,962*2,5/2)+0,6*(0,75+3,114)+0,6*(0,75+3,190)</t>
  </si>
  <si>
    <t>334352211</t>
  </si>
  <si>
    <t>Bednění mostních křídel a závěrných zídek ze systémového bednění s výplní z překližek - odstranění</t>
  </si>
  <si>
    <t>811259237</t>
  </si>
  <si>
    <t>Bednění mostních křídel a závěrných zídek ze systémového bednění odstranění z překližek</t>
  </si>
  <si>
    <t>https://podminky.urs.cz/item/CS_URS_2022_01/334352211</t>
  </si>
  <si>
    <t>334361216</t>
  </si>
  <si>
    <t>Výztuž dříků opěr z betonářské oceli 10 505</t>
  </si>
  <si>
    <t>-2137659423</t>
  </si>
  <si>
    <t>Výztuž betonářská mostních konstrukcí opěr, úložných prahů, křídel, závěrných zídek, bloků ložisek, pilířů a sloupů z oceli 10 505 (R) nebo BSt 500 dříků opěr</t>
  </si>
  <si>
    <t>https://podminky.urs.cz/item/CS_URS_2022_01/334361216</t>
  </si>
  <si>
    <t>16,800 "m3 betonu" * 0,13 "t/m3"</t>
  </si>
  <si>
    <t>334361226</t>
  </si>
  <si>
    <t>Výztuž křídel, závěrných zdí z betonářské oceli 10 505</t>
  </si>
  <si>
    <t>-1528037399</t>
  </si>
  <si>
    <t>Výztuž betonářská mostních konstrukcí opěr, úložných prahů, křídel, závěrných zídek, bloků ložisek, pilířů a sloupů z oceli 10 505 (R) nebo BSt 500 křídel, závěrných zdí</t>
  </si>
  <si>
    <t>https://podminky.urs.cz/item/CS_URS_2022_01/334361226</t>
  </si>
  <si>
    <t>22,917 "m3 betonu" * 0,13 "t/m3"</t>
  </si>
  <si>
    <t>334791114</t>
  </si>
  <si>
    <t>Prostup v betonových zdech z plastových trub DN do 200</t>
  </si>
  <si>
    <t>-1022176215</t>
  </si>
  <si>
    <t>Prostup v betonových zdech z plastových trub průměru do DN 200</t>
  </si>
  <si>
    <t>https://podminky.urs.cz/item/CS_URS_2022_01/334791114</t>
  </si>
  <si>
    <t>"drenáže pres opery" 2*0,6</t>
  </si>
  <si>
    <t>421321128</t>
  </si>
  <si>
    <t>Mostní nosné konstrukce deskové ze ŽB C 30/37</t>
  </si>
  <si>
    <t>143812285</t>
  </si>
  <si>
    <t>Mostní železobetonové nosné konstrukce deskové nebo klenbové deskové, z betonu C 30/37</t>
  </si>
  <si>
    <t>https://podminky.urs.cz/item/CS_URS_2022_01/421321128</t>
  </si>
  <si>
    <t xml:space="preserve">"plochy prícných rezu nad operou 1, uprostred rozpetí a nad operou  2: 4,957 m2, 2,327 m2, 4,677 m2"</t>
  </si>
  <si>
    <t>0,6*4,957+(4,957+2,327)/2*3,5+(2,327+4,677)/2*3,5+0,6*4,677</t>
  </si>
  <si>
    <t>421361226</t>
  </si>
  <si>
    <t>Výztuž ŽB deskového mostu z betonářské oceli 10 505</t>
  </si>
  <si>
    <t>-1580871515</t>
  </si>
  <si>
    <t>Výztuž deskových konstrukcí z betonářské oceli 10 505 (R) nebo BSt 500 deskového mostu</t>
  </si>
  <si>
    <t>https://podminky.urs.cz/item/CS_URS_2022_01/421361226</t>
  </si>
  <si>
    <t>30,784 "m3 betonu" * 0,2 "t/m3"</t>
  </si>
  <si>
    <t>421955112</t>
  </si>
  <si>
    <t>Bednění z překližek na mostní skruži - zřízení</t>
  </si>
  <si>
    <t>-969087173</t>
  </si>
  <si>
    <t>Bednění na mostní skruži zřízení bednění z překližek</t>
  </si>
  <si>
    <t>https://podminky.urs.cz/item/CS_URS_2022_01/421955112</t>
  </si>
  <si>
    <t>"dolní plocha nk" 7,0*7,05</t>
  </si>
  <si>
    <t>"návodné celo nk" 4,789</t>
  </si>
  <si>
    <t>"protivodní celo nk" 3,800</t>
  </si>
  <si>
    <t>"celo nk na opere 1" 4,095</t>
  </si>
  <si>
    <t>"celo nk na opere 2" 3,863</t>
  </si>
  <si>
    <t>421955212</t>
  </si>
  <si>
    <t>Bednění z překližek na mostní skruži - odstranění</t>
  </si>
  <si>
    <t>-823614183</t>
  </si>
  <si>
    <t>Bednění na mostní skruži odstranění bednění z překližek</t>
  </si>
  <si>
    <t>https://podminky.urs.cz/item/CS_URS_2022_01/421955212</t>
  </si>
  <si>
    <t>69</t>
  </si>
  <si>
    <t>434121426</t>
  </si>
  <si>
    <t>Osazení ŽB schodišťových stupňů na desku drsných</t>
  </si>
  <si>
    <t>-391289038</t>
  </si>
  <si>
    <t>Osazování schodišťových stupňů železobetonových s vyspárováním styčných spár, s provizorním dřevěným zábradlím a dočasným zakrytím stupnic prkny na desku, stupňů drsných</t>
  </si>
  <si>
    <t>https://podminky.urs.cz/item/CS_URS_2022_01/434121426</t>
  </si>
  <si>
    <t>"terénní schodište" 2*14,0*0,75</t>
  </si>
  <si>
    <t>70</t>
  </si>
  <si>
    <t>59373752</t>
  </si>
  <si>
    <t>schodišťový stupeň (pravoúhlá podstupnice) obkladový teracový do délky 240, do šíře 38, do výše 18cm, šedý</t>
  </si>
  <si>
    <t>1997558440</t>
  </si>
  <si>
    <t>71</t>
  </si>
  <si>
    <t>451313531</t>
  </si>
  <si>
    <t>Podkladní vrstva z betonu prostého se zvýšenými nároky na prostředí pod dlažbu tl do 200 mm</t>
  </si>
  <si>
    <t>1665837780</t>
  </si>
  <si>
    <t>Podkladní vrstva z betonu prostého pod dlažbu se zvýšenými nároky na prostředí tl. přes 150 do 200 mm</t>
  </si>
  <si>
    <t>https://podminky.urs.cz/item/CS_URS_2022_01/451313531</t>
  </si>
  <si>
    <t>"svahy koryta pred operami" 2*(0,5+0,9)*11,2</t>
  </si>
  <si>
    <t>72</t>
  </si>
  <si>
    <t>451315126</t>
  </si>
  <si>
    <t>Podkladní nebo výplňová vrstva z betonu C 20/25 tl do 150 mm</t>
  </si>
  <si>
    <t>-880862687</t>
  </si>
  <si>
    <t>Podkladní a výplňové vrstvy z betonu prostého tloušťky do 150 mm, z betonu C 20/25</t>
  </si>
  <si>
    <t>https://podminky.urs.cz/item/CS_URS_2022_01/451315126</t>
  </si>
  <si>
    <t>"terénní schodište" 2*0,75*5,5</t>
  </si>
  <si>
    <t>73</t>
  </si>
  <si>
    <t>451475121</t>
  </si>
  <si>
    <t>Podkladní vrstva plastbetonová samonivelační první vrstva tl 10 mm</t>
  </si>
  <si>
    <t>-447805617</t>
  </si>
  <si>
    <t>Podkladní vrstva plastbetonová samonivelační, tloušťky do 10 mm první vrstva</t>
  </si>
  <si>
    <t>https://podminky.urs.cz/item/CS_URS_2022_01/451475121</t>
  </si>
  <si>
    <t>"pod zábradelními sloupky" 2*9"sloupku"*0,2*0,16</t>
  </si>
  <si>
    <t>74</t>
  </si>
  <si>
    <t>451477121</t>
  </si>
  <si>
    <t>Podkladní vrstva plastbetonová drenážní první vrstva tl 20 mm</t>
  </si>
  <si>
    <t>-1869321984</t>
  </si>
  <si>
    <t>Podkladní vrstva plastbetonová drenážní, tloušťky do 20 mm první vrstva</t>
  </si>
  <si>
    <t>https://podminky.urs.cz/item/CS_URS_2022_01/451477121</t>
  </si>
  <si>
    <t>"drenážní pás šír.150 mm, tl. 45 mm v úžlabí mostovky" 0,15*8,2</t>
  </si>
  <si>
    <t>75</t>
  </si>
  <si>
    <t>451477122</t>
  </si>
  <si>
    <t>Podkladní vrstva plastbetonová drenážní každá další vrstva tl 20 mm</t>
  </si>
  <si>
    <t>1029069570</t>
  </si>
  <si>
    <t>Podkladní vrstva plastbetonová drenážní, tloušťky do 20 mm každá další vrstva</t>
  </si>
  <si>
    <t>https://podminky.urs.cz/item/CS_URS_2022_01/451477122</t>
  </si>
  <si>
    <t>"drenážní pás šír.150 mm, tl. 45 mm v úžlabí mostovky" 0,15*8,2*2 "vrstvy"</t>
  </si>
  <si>
    <t>76</t>
  </si>
  <si>
    <t>458311131</t>
  </si>
  <si>
    <t>Filtrační vrstvy za opěrou z betonu drenážního hutněného po vrstvách</t>
  </si>
  <si>
    <t>-1630263745</t>
  </si>
  <si>
    <t>Výplňové klíny a filtrační vrstvy za opěrou z betonu hutněného po vrstvách filtračního drenážního</t>
  </si>
  <si>
    <t>https://podminky.urs.cz/item/CS_URS_2022_01/458311131</t>
  </si>
  <si>
    <t>"prechodové klíny" 2*3,0*(0,8+0,2)/2*5,8</t>
  </si>
  <si>
    <t>77</t>
  </si>
  <si>
    <t>461311620</t>
  </si>
  <si>
    <t>Patka pro dlažbu z betonu se zvýšenými nároky na prostředí průřez nad 0,20 m2</t>
  </si>
  <si>
    <t>812929806</t>
  </si>
  <si>
    <t>Patka pro dlažbu z betonu se zvýšenými nároky na prostředí průměrného průřezu přes 0,20 m2</t>
  </si>
  <si>
    <t>https://podminky.urs.cz/item/CS_URS_2022_01/461311620</t>
  </si>
  <si>
    <t>"prícné prahy" 2*0,6*0,8*8,5</t>
  </si>
  <si>
    <t>"podélné prahy" 2*0,6*0,8*10,0</t>
  </si>
  <si>
    <t>78</t>
  </si>
  <si>
    <t>462511111</t>
  </si>
  <si>
    <t>Zához prostoru z lomového kamene</t>
  </si>
  <si>
    <t>-657518526</t>
  </si>
  <si>
    <t>Zához prostoru z lomového kamene</t>
  </si>
  <si>
    <t>https://podminky.urs.cz/item/CS_URS_2022_01/462511111</t>
  </si>
  <si>
    <t>"vývarište odvodnovacích skluzu" 2*2,0*2,0*0,4</t>
  </si>
  <si>
    <t>79</t>
  </si>
  <si>
    <t>462511270</t>
  </si>
  <si>
    <t>Zához z lomového kamene bez proštěrkování z terénu hmotnost do 200 kg</t>
  </si>
  <si>
    <t>-1705222508</t>
  </si>
  <si>
    <t>Zához z lomového kamene neupraveného záhozového bez proštěrkování z terénu, hmotnosti jednotlivých kamenů do 200 kg</t>
  </si>
  <si>
    <t>https://podminky.urs.cz/item/CS_URS_2022_01/462511270</t>
  </si>
  <si>
    <t>"opevnení koryta za prícnými prahy"</t>
  </si>
  <si>
    <t>"návodní strana mostu" (1,0+4,5)/2*0,4*5,0+2*0,5*0,4*5,5</t>
  </si>
  <si>
    <t>"protivodní strana mostu" (4,5+1,4)/2*0,4*5,0+2*0,5*0,4*5,5</t>
  </si>
  <si>
    <t>80</t>
  </si>
  <si>
    <t>463212111</t>
  </si>
  <si>
    <t>Rovnanina z lomového kamene upraveného s vyklínováním spár úlomky kamene</t>
  </si>
  <si>
    <t>962142376</t>
  </si>
  <si>
    <t>Rovnanina z lomového kamene upraveného, tříděného jakékoliv tloušťky rovnaniny s vyklínováním spár a dutin úlomky kamene</t>
  </si>
  <si>
    <t>https://podminky.urs.cz/item/CS_URS_2022_01/463212111</t>
  </si>
  <si>
    <t>"opevnení koryta pod mostem mezi prícnými prahy" 3,85*0,3*10,0</t>
  </si>
  <si>
    <t>81</t>
  </si>
  <si>
    <t>465513228</t>
  </si>
  <si>
    <t>Dlažba z lomového kamene na cementovou maltu s vyspárováním tl 250 mm pro hydromeliorace</t>
  </si>
  <si>
    <t>-69117269</t>
  </si>
  <si>
    <t>Dlažba z lomového kamene lomařsky upraveného vodorovná nebo ve sklonu na cementovou maltu ze 400 kg cementu na m3 malty, s vyspárováním cementovou maltou MCs tl. 250 mm</t>
  </si>
  <si>
    <t>https://podminky.urs.cz/item/CS_URS_2022_01/465513228</t>
  </si>
  <si>
    <t>"svahy koryta pred operamii" 2*(0,5+0,9)*11,2</t>
  </si>
  <si>
    <t>82</t>
  </si>
  <si>
    <t>465513256</t>
  </si>
  <si>
    <t>Dlažba svahu u opěr z upraveného lomového žulového kamene tl 250 mm do lože C 25/30 pl do 10 m2</t>
  </si>
  <si>
    <t>-1695973382</t>
  </si>
  <si>
    <t>Dlažba svahu u mostních opěr z upraveného lomového žulového kamene s vyspárováním maltou MC 25, šíře spáry 15 mm do betonového lože C 25/30 tloušťky 250 mm, plochy do 10 m2</t>
  </si>
  <si>
    <t>https://podminky.urs.cz/item/CS_URS_2022_01/465513256</t>
  </si>
  <si>
    <t>"úprava terénu dlažbou"</t>
  </si>
  <si>
    <t>"za rímsami" 2*4,0*1,6+2*2,0*1,25</t>
  </si>
  <si>
    <t>"schodište" 2*5,4*0,25</t>
  </si>
  <si>
    <t>"podél krídel" 2*5,4*0,8</t>
  </si>
  <si>
    <t>83</t>
  </si>
  <si>
    <t>58380750</t>
  </si>
  <si>
    <t>kámen lomový regulační (10t=6,5 m3)</t>
  </si>
  <si>
    <t>-773051516</t>
  </si>
  <si>
    <t>"10 t = 6,5 m3"</t>
  </si>
  <si>
    <t>(31,360+29,140) "m2" * 0,25 "m"</t>
  </si>
  <si>
    <t>15,125 "m3" * 10/6,5 "t/m" * 1,2 "ztratné"</t>
  </si>
  <si>
    <t>84</t>
  </si>
  <si>
    <t>-1954569280</t>
  </si>
  <si>
    <t>"na predmostích" 6,0*5,0*2</t>
  </si>
  <si>
    <t>"na predmostích" 6,0*2,0*2</t>
  </si>
  <si>
    <t>85</t>
  </si>
  <si>
    <t>393450910</t>
  </si>
  <si>
    <t>"mimo most" 6,0*(17,0-8,2)</t>
  </si>
  <si>
    <t>86</t>
  </si>
  <si>
    <t>573231111</t>
  </si>
  <si>
    <t>Postřik živičný spojovací ze silniční emulze v množství 0,70 kg/m2</t>
  </si>
  <si>
    <t>1513467624</t>
  </si>
  <si>
    <t>Postřik spojovací PS bez posypu kamenivem ze silniční emulze, v množství 0,70 kg/m2</t>
  </si>
  <si>
    <t>https://podminky.urs.cz/item/CS_URS_2022_01/573231111</t>
  </si>
  <si>
    <t>"v celé délce" 6,0*17,0</t>
  </si>
  <si>
    <t>87</t>
  </si>
  <si>
    <t>577143121</t>
  </si>
  <si>
    <t>Asfaltový beton vrstva obrusná ACO 8 (ABJ) tl 50 mm š přes 3 m z nemodifikovaného asfaltu</t>
  </si>
  <si>
    <t>-2055248469</t>
  </si>
  <si>
    <t>Asfaltový beton vrstva obrusná ACO 8 (ABJ) s rozprostřením a se zhutněním z nemodifikovaného asfaltu v pruhu šířky přes 3 m, po zhutnění tl. 50 mm</t>
  </si>
  <si>
    <t>https://podminky.urs.cz/item/CS_URS_2022_01/577143121</t>
  </si>
  <si>
    <t>"ochrana izolace pod vozovkou" 6,0*8,2</t>
  </si>
  <si>
    <t>88</t>
  </si>
  <si>
    <t>577144121</t>
  </si>
  <si>
    <t>Asfaltový beton vrstva obrusná ACO 11 (ABS) tř. I tl 50 mm š přes 3 m z nemodifikovaného asfaltu</t>
  </si>
  <si>
    <t>1261801461</t>
  </si>
  <si>
    <t>Asfaltový beton vrstva obrusná ACO 11 (ABS) s rozprostřením a se zhutněním z nemodifikovaného asfaltu v pruhu šířky přes 3 m tř. I, po zhutnění tl. 50 mm</t>
  </si>
  <si>
    <t>https://podminky.urs.cz/item/CS_URS_2022_01/577144121</t>
  </si>
  <si>
    <t>89</t>
  </si>
  <si>
    <t>577145121</t>
  </si>
  <si>
    <t>Asfaltový beton vrstva obrusná ACO 16 (ABH) tl 50 mm š přes 3 m z nemodifikovaného asfaltu</t>
  </si>
  <si>
    <t>-710726676</t>
  </si>
  <si>
    <t>Asfaltový beton vrstva obrusná ACO 16 (ABH) s rozprostřením a zhutněním z nemodifikovaného asfaltu v pruhu šířky přes 3 m, po zhutnění tl. 50 mm</t>
  </si>
  <si>
    <t>https://podminky.urs.cz/item/CS_URS_2022_01/577145121</t>
  </si>
  <si>
    <t>90</t>
  </si>
  <si>
    <t>597961111</t>
  </si>
  <si>
    <t>Rigol dlážděný do lože z betonu tl 100 mm z prefabrikátů</t>
  </si>
  <si>
    <t>1913330686</t>
  </si>
  <si>
    <t>Rigol dlážděný do lože z betonu prostého tl. 100 mm, s vyplněním a zatřením spár cementovou maltou z prefabrikátů celkové šířky rigolu do 1030 mm</t>
  </si>
  <si>
    <t>https://podminky.urs.cz/item/CS_URS_2022_01/597961111</t>
  </si>
  <si>
    <t>"odvodnovací skluzy" 2*2,0</t>
  </si>
  <si>
    <t>Úpravy povrchů, podlahy a osazování výplní</t>
  </si>
  <si>
    <t>628611101</t>
  </si>
  <si>
    <t>Nátěr betonu mostu epoxidový 1x impregnační OS-A</t>
  </si>
  <si>
    <t>506909500</t>
  </si>
  <si>
    <t>Nátěr mostních betonových konstrukcí epoxidový 1x impregnační OS-A</t>
  </si>
  <si>
    <t>https://podminky.urs.cz/item/CS_URS_2022_01/628611101</t>
  </si>
  <si>
    <t>"návodní celo nk" 4,789+0,3*7,05</t>
  </si>
  <si>
    <t xml:space="preserve">"protivodní celo nk" 3,800+0,3*7,05 </t>
  </si>
  <si>
    <t>92</t>
  </si>
  <si>
    <t>628611111</t>
  </si>
  <si>
    <t>Nátěr betonu mostu akrylátový 2x impregnační OS-A</t>
  </si>
  <si>
    <t>906314307</t>
  </si>
  <si>
    <t>Nátěr mostních betonových konstrukcí akrylátový na siloxanové a plasticko-elastické bázi 2x impregnační OS-A</t>
  </si>
  <si>
    <t>https://podminky.urs.cz/item/CS_URS_2022_01/628611111</t>
  </si>
  <si>
    <t>"cást ríms" 2*(0,15+0,15)*17,0</t>
  </si>
  <si>
    <t>871315211</t>
  </si>
  <si>
    <t>Kanalizační potrubí z tvrdého PVC jednovrstvé tuhost třídy SN4 DN 160</t>
  </si>
  <si>
    <t>-1446010684</t>
  </si>
  <si>
    <t>Kanalizační potrubí z tvrdého PVC v otevřeném výkopu ve sklonu do 20 %, hladkého plnostěnného jednovrstvého, tuhost třídy SN 4 DN 160</t>
  </si>
  <si>
    <t>https://podminky.urs.cz/item/CS_URS_2022_01/871315211</t>
  </si>
  <si>
    <t>"prevedení drenáží pres opery" 2*0,9</t>
  </si>
  <si>
    <t>94</t>
  </si>
  <si>
    <t>911121111</t>
  </si>
  <si>
    <t>Montáž zábradlí ocelového přichyceného vruty do betonového podkladu</t>
  </si>
  <si>
    <t>-364257903</t>
  </si>
  <si>
    <t>https://podminky.urs.cz/item/CS_URS_2022_01/911121111</t>
  </si>
  <si>
    <t>17,0+17,0</t>
  </si>
  <si>
    <t>95</t>
  </si>
  <si>
    <t>55342310</t>
  </si>
  <si>
    <t>pole plotové kovové 1200x2000mm</t>
  </si>
  <si>
    <t>573638271</t>
  </si>
  <si>
    <t>96</t>
  </si>
  <si>
    <t>914112111</t>
  </si>
  <si>
    <t>Tabulka s označením evidenčního čísla mostu</t>
  </si>
  <si>
    <t>289475907</t>
  </si>
  <si>
    <t>Tabulka s označením evidenčního čísla mostu na sloupek</t>
  </si>
  <si>
    <t>https://podminky.urs.cz/item/CS_URS_2022_01/914112111</t>
  </si>
  <si>
    <t>97</t>
  </si>
  <si>
    <t>916231213</t>
  </si>
  <si>
    <t>Osazení chodníkového obrubníku betonového stojatého s boční opěrou do lože z betonu prostého</t>
  </si>
  <si>
    <t>412002397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</si>
  <si>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</si>
  <si>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https://podminky.urs.cz/item/CS_URS_2022_01/916231213</t>
  </si>
  <si>
    <t>"lemování dlažby"</t>
  </si>
  <si>
    <t>"za rímsami" 2*(2*4,0*1,6+1,1)+2*(2*2,0+1,25+0,75)</t>
  </si>
  <si>
    <t>"schodište" 2*(2*5,4+1,0)</t>
  </si>
  <si>
    <t>"podél krídel" 2*(5,4+0,75)</t>
  </si>
  <si>
    <t>98</t>
  </si>
  <si>
    <t>59217017</t>
  </si>
  <si>
    <t>obrubník betonový chodníkový 1000x100x250mm</t>
  </si>
  <si>
    <t>1207335659</t>
  </si>
  <si>
    <t>99</t>
  </si>
  <si>
    <t>919112233</t>
  </si>
  <si>
    <t>Řezání spár pro vytvoření komůrky š 20 mm hl 40 mm pro těsnící zálivku v živičném krytu</t>
  </si>
  <si>
    <t>-514148687</t>
  </si>
  <si>
    <t>Řezání dilatačních spár v živičném krytu vytvoření komůrky pro těsnící zálivku šířky 20 mm, hloubky 40 mm</t>
  </si>
  <si>
    <t>https://podminky.urs.cz/item/CS_URS_2022_01/919112233</t>
  </si>
  <si>
    <t>"na konci nk" 2*6,0</t>
  </si>
  <si>
    <t>"podél ríms" 2*17,0</t>
  </si>
  <si>
    <t>100</t>
  </si>
  <si>
    <t>919122132</t>
  </si>
  <si>
    <t>Těsnění spár zálivkou za tepla pro komůrky š 20 mm hl 40 mm s těsnicím profilem</t>
  </si>
  <si>
    <t>2125453860</t>
  </si>
  <si>
    <t>Utěsnění dilatačních spár zálivkou za tepla v cementobetonovém nebo živičném krytu včetně adhezního nátěru s těsnicím profilem pod zálivkou, pro komůrky šířky 20 mm, hloubky 40 mm</t>
  </si>
  <si>
    <t>https://podminky.urs.cz/item/CS_URS_2022_01/919122132</t>
  </si>
  <si>
    <t>101</t>
  </si>
  <si>
    <t>919724131</t>
  </si>
  <si>
    <t>Drenážní geosyntetikum laminované geotextilií a fólií</t>
  </si>
  <si>
    <t>575020989</t>
  </si>
  <si>
    <t>Drenážní geosyntetikum s tuhým jádrem laminované geotextilií a fólií</t>
  </si>
  <si>
    <t>https://podminky.urs.cz/item/CS_URS_2022_01/919724131</t>
  </si>
  <si>
    <t>"tesnící vrstva v prechodových oblastech" 2*5,8*3,1</t>
  </si>
  <si>
    <t>102</t>
  </si>
  <si>
    <t>936941121</t>
  </si>
  <si>
    <t>Osazení nerezového odvodňovače mostovky do plastbetonu</t>
  </si>
  <si>
    <t>-913046032</t>
  </si>
  <si>
    <t>Odvodňovač izolace mostovky osazení do plastbetonu, odvodňovače nerezového</t>
  </si>
  <si>
    <t>https://podminky.urs.cz/item/CS_URS_2022_01/936941121</t>
  </si>
  <si>
    <t>103</t>
  </si>
  <si>
    <t>553429000</t>
  </si>
  <si>
    <t>odvodnovací trubka povrchu izolace mostovky podle VL 406.11</t>
  </si>
  <si>
    <t>-134995382</t>
  </si>
  <si>
    <t xml:space="preserve">Příslušenství stavební kovové sloupky plotové pozinkované a komaxitové průběžný  38x1,5 mm včetně čepičky, úchytek 1500 mm</t>
  </si>
  <si>
    <t>104</t>
  </si>
  <si>
    <t>946231111</t>
  </si>
  <si>
    <t>Montáž zavěšeného lešení pod bednění mostních říms s vyložením do 0,9 m</t>
  </si>
  <si>
    <t>1449738327</t>
  </si>
  <si>
    <t>Zavěšené lešení pod bednění mostních říms pracovní a podpěrné s vyložením do 0,90 m montáž</t>
  </si>
  <si>
    <t>https://podminky.urs.cz/item/CS_URS_2022_01/946231111</t>
  </si>
  <si>
    <t>2*17,0</t>
  </si>
  <si>
    <t>105</t>
  </si>
  <si>
    <t>946231121</t>
  </si>
  <si>
    <t>Demontáž zavěšeného lešení podpěrného pod bednění mostní římsy</t>
  </si>
  <si>
    <t>-1688174510</t>
  </si>
  <si>
    <t>Zavěšené lešení pod bednění mostních říms pracovní a podpěrné s vyložením do 0,90 m demontáž</t>
  </si>
  <si>
    <t>https://podminky.urs.cz/item/CS_URS_2022_01/946231121</t>
  </si>
  <si>
    <t>106</t>
  </si>
  <si>
    <t>948411111</t>
  </si>
  <si>
    <t>Zřízení podpěrné skruže dočasné kovové z věží výšky do 10 m</t>
  </si>
  <si>
    <t>1645262251</t>
  </si>
  <si>
    <t>Podpěrné skruže a podpěry dočasné kovové zřízení skruží z věží výšky do 10 m</t>
  </si>
  <si>
    <t>https://podminky.urs.cz/item/CS_URS_2022_01/948411111</t>
  </si>
  <si>
    <t>7,0*2,2*7,0</t>
  </si>
  <si>
    <t>107</t>
  </si>
  <si>
    <t>948411211</t>
  </si>
  <si>
    <t>Odstranění podpěrné skruže dočasné kovové z věží výšky do 10 m</t>
  </si>
  <si>
    <t>515193169</t>
  </si>
  <si>
    <t>Podpěrné skruže a podpěry dočasné kovové odstranění skruží z věží výšky do 10 m</t>
  </si>
  <si>
    <t>https://podminky.urs.cz/item/CS_URS_2022_01/948411211</t>
  </si>
  <si>
    <t>108</t>
  </si>
  <si>
    <t>948411911</t>
  </si>
  <si>
    <t>Měsíční nájemné podpěrné skruže dočasné kovové z věží výšky do 10 m</t>
  </si>
  <si>
    <t>1621993564</t>
  </si>
  <si>
    <t>Podpěrné skruže a podpěry dočasné kovové měsíční nájemné skruží z věží výšky do 10 m</t>
  </si>
  <si>
    <t>https://podminky.urs.cz/item/CS_URS_2022_01/948411911</t>
  </si>
  <si>
    <t>107,800*2"mesíce"</t>
  </si>
  <si>
    <t>109</t>
  </si>
  <si>
    <t>948521111</t>
  </si>
  <si>
    <t>Zřízení podpěrný rošt dočasný z dřevěných příhradových nosníků</t>
  </si>
  <si>
    <t>-50734866</t>
  </si>
  <si>
    <t>Podpěrný rošt dočasný ze dřeva z příhradových nosníků zřízení</t>
  </si>
  <si>
    <t>https://podminky.urs.cz/item/CS_URS_2022_01/948521111</t>
  </si>
  <si>
    <t>7,0*7,0</t>
  </si>
  <si>
    <t>110</t>
  </si>
  <si>
    <t>948521121</t>
  </si>
  <si>
    <t>Odstranění podpěrný rošt dočasný z dřevěných příhradových nosníků</t>
  </si>
  <si>
    <t>-817481948</t>
  </si>
  <si>
    <t>Podpěrný rošt dočasný ze dřeva z příhradových nosníků odstranění</t>
  </si>
  <si>
    <t>https://podminky.urs.cz/item/CS_URS_2022_01/948521121</t>
  </si>
  <si>
    <t>111</t>
  </si>
  <si>
    <t>948521129</t>
  </si>
  <si>
    <t>Měsíční nájemné podpěrný rošt dočasný z dřevěných příhradovýczh nosníků</t>
  </si>
  <si>
    <t>-898869427</t>
  </si>
  <si>
    <t>Podpěrný rošt dočasný ze dřeva z příhradových nosníků měsíční nájemné</t>
  </si>
  <si>
    <t>https://podminky.urs.cz/item/CS_URS_2022_01/948521129</t>
  </si>
  <si>
    <t>49,000*2"mesíce"</t>
  </si>
  <si>
    <t>112</t>
  </si>
  <si>
    <t>953961213</t>
  </si>
  <si>
    <t>Kotvy chemickou patronou M 12 hl 110 mm do betonu, ŽB nebo kamene s vyvrtáním otvoru</t>
  </si>
  <si>
    <t>1825376386</t>
  </si>
  <si>
    <t>Kotvy chemické s vyvrtáním otvoru do betonu, železobetonu nebo tvrdého kamene chemická patrona, velikost M 12, hloubka 110 mm</t>
  </si>
  <si>
    <t>https://podminky.urs.cz/item/CS_URS_2022_01/953961213</t>
  </si>
  <si>
    <t>"kotvení zábradlí do ríms - 4 kotvy na sloupek" 2*9"sloupku"*4"kotvy"</t>
  </si>
  <si>
    <t>113</t>
  </si>
  <si>
    <t>-531359476</t>
  </si>
  <si>
    <t>PSV</t>
  </si>
  <si>
    <t>Práce a dodávky PSV</t>
  </si>
  <si>
    <t>711</t>
  </si>
  <si>
    <t>Izolace proti vodě, vlhkosti a plynům</t>
  </si>
  <si>
    <t>114</t>
  </si>
  <si>
    <t>711111001</t>
  </si>
  <si>
    <t>Provedení izolace proti zemní vlhkosti vodorovné za studena nátěrem penetračním</t>
  </si>
  <si>
    <t>1541474993</t>
  </si>
  <si>
    <t>Provedení izolace proti zemní vlhkosti natěradly a tmely za studena na ploše vodorovné V nátěrem penetračním</t>
  </si>
  <si>
    <t>https://podminky.urs.cz/item/CS_URS_2022_01/711111001</t>
  </si>
  <si>
    <t>"základ opery 1 v líci opery" 0,7*((2*3,2+2,5)/2+(8,4+7,0)/2)</t>
  </si>
  <si>
    <t>"základ opery 2 v líci opery" 0,7*((2*3,2+2,5)/2+(8,4+7,0)/2)</t>
  </si>
  <si>
    <t xml:space="preserve">"základ opery 1  v rubu opery" 0,7*(2*(1,2+1,9)/2+(4,4+5,8)/2)</t>
  </si>
  <si>
    <t xml:space="preserve">"základ opery 2  v rubu opery" 0,7*(2*(1,2+1,9)/2+(4,4+5,8)/2)</t>
  </si>
  <si>
    <t>"horní plochy krídel" 0,6*4,4*4</t>
  </si>
  <si>
    <t>115</t>
  </si>
  <si>
    <t>11163150</t>
  </si>
  <si>
    <t>lak penetrační asfaltový</t>
  </si>
  <si>
    <t>-77562800</t>
  </si>
  <si>
    <t>Poznámka k položce:_x000d_
Spotřeba 0,3-0,4kg/m2 dle povrchu, ředidlo technický benzín</t>
  </si>
  <si>
    <t>39,050*0,0003 "t/m2"</t>
  </si>
  <si>
    <t>116</t>
  </si>
  <si>
    <t>711111002</t>
  </si>
  <si>
    <t>Provedení izolace proti zemní vlhkosti vodorovné za studena lakem asfaltovým</t>
  </si>
  <si>
    <t>1633259658</t>
  </si>
  <si>
    <t>Provedení izolace proti zemní vlhkosti natěradly a tmely za studena na ploše vodorovné V nátěrem lakem asfaltovým</t>
  </si>
  <si>
    <t>https://podminky.urs.cz/item/CS_URS_2022_01/711111002</t>
  </si>
  <si>
    <t>"základ opery 1 v líci opery" 0,7*((2*3,2+2,5)/2+(8,4+7,0)/2)*2"vrstvy"</t>
  </si>
  <si>
    <t>"základ opery 2 v líci opery" 0,7*((2*3,2+2,5)/2+(8,4+7,0)/2)*2"vrstvy"</t>
  </si>
  <si>
    <t>"základ opery 1 v rubu opery" 0,7*(2*(1,2+1,9)/2+(4,4+5,8)/2)*2"vrstvy"</t>
  </si>
  <si>
    <t>"základ opery 2 v rubu opery" 0,7*(2*(1,2+1,9)/2+(4,4+5,8)/2)*2"vrstvy"</t>
  </si>
  <si>
    <t>117</t>
  </si>
  <si>
    <t>11163152</t>
  </si>
  <si>
    <t>lak hydroizolační asfaltový</t>
  </si>
  <si>
    <t>888122523</t>
  </si>
  <si>
    <t>Poznámka k položce:_x000d_
Spotřeba: 0,3-0,5 kg/m2</t>
  </si>
  <si>
    <t>56,980*0,00035"t/m2"</t>
  </si>
  <si>
    <t>118</t>
  </si>
  <si>
    <t>711112001</t>
  </si>
  <si>
    <t>Provedení izolace proti zemní vlhkosti svislé za studena nátěrem penetračním</t>
  </si>
  <si>
    <t>1614209714</t>
  </si>
  <si>
    <t>Provedení izolace proti zemní vlhkosti natěradly a tmely za studena na ploše svislé S nátěrem penetračním</t>
  </si>
  <si>
    <t>https://podminky.urs.cz/item/CS_URS_2022_01/711112001</t>
  </si>
  <si>
    <t>"základ opery 1 v líci opery" 0,6*(2,0+3,2+8,4+3,2+2,0)</t>
  </si>
  <si>
    <t>"základ opery 2 v líci opery" 0,6*(2,0+3,2+8,4+3,2+2,0)</t>
  </si>
  <si>
    <t>"základ opery 1 v rubu opery" 0,6*(1,2+4,4+1,2)</t>
  </si>
  <si>
    <t>"základ opery 2 v rubu opery" 0,6*(1,2+4,4+1,2)</t>
  </si>
  <si>
    <t>"líc opery 1 a krídel" 0,55*7,0+5,473+5,643+0,7*(0,75+3,166+0,75+3,244)</t>
  </si>
  <si>
    <t>"líc opery 2 a krídel" 0,55*7,0+5,353+5,536+0,7*(0,75+3,114+0,75+3,190)</t>
  </si>
  <si>
    <t>"rub opery 1 a krídel" 2,67*5,8+9,369+9,761</t>
  </si>
  <si>
    <t>"rub opery 2 a krídel" 2,629*5,8+9,198+9,59</t>
  </si>
  <si>
    <t>119</t>
  </si>
  <si>
    <t>-1702104629</t>
  </si>
  <si>
    <t>140,076*0,00035</t>
  </si>
  <si>
    <t>120</t>
  </si>
  <si>
    <t>711112002</t>
  </si>
  <si>
    <t>Provedení izolace proti zemní vlhkosti svislé za studena lakem asfaltovým</t>
  </si>
  <si>
    <t>-1118043879</t>
  </si>
  <si>
    <t>Provedení izolace proti zemní vlhkosti natěradly a tmely za studena na ploše svislé S nátěrem lakem asfaltovým</t>
  </si>
  <si>
    <t>https://podminky.urs.cz/item/CS_URS_2022_01/711112002</t>
  </si>
  <si>
    <t>"základ opery 1 v líci opery" 0,6*(2,0+3,2+8,4+3,2+2,0)*2 "vrstvy"</t>
  </si>
  <si>
    <t>"základ opery 2 v líci opery" 0,6*(2,0+3,2+8,4+3,2+2,0)*2 "vrstvy"</t>
  </si>
  <si>
    <t>"líc opery 1 a krídel" (0,55*7,0+5,473+5,643+0,7*(0,75+3,166+0,75+3,244))*2 "vrstvy"</t>
  </si>
  <si>
    <t>"líc opery 2 a krídel" (0,55*7,0+5,352+5,536+0,7*(0,75+3,114+0,75+3,190))*2 "vrstvy"</t>
  </si>
  <si>
    <t>121</t>
  </si>
  <si>
    <t>-544027840</t>
  </si>
  <si>
    <t>126,528*0,00045</t>
  </si>
  <si>
    <t>122</t>
  </si>
  <si>
    <t>711121131</t>
  </si>
  <si>
    <t>Provedení izolace proti zemní vlhkosti vodorovné za horka nátěrem asfaltovým</t>
  </si>
  <si>
    <t>93708366</t>
  </si>
  <si>
    <t>Provedení izolace proti zemní vlhkosti natěradly a tmely za horka na ploše vodorovné V nátěrem asfaltovým</t>
  </si>
  <si>
    <t>https://podminky.urs.cz/item/CS_URS_2022_01/711121131</t>
  </si>
  <si>
    <t>"ochrana izolace - výmery urceny odmerením a výpoctem z digitálního podkladu"</t>
  </si>
  <si>
    <t>"základ opery 1 v rubu opery" 0,7*(2*(1,2+1,9)/2+(4,4+5,8)/2)</t>
  </si>
  <si>
    <t>"základ opery 2 v rubu opery" 0,7*(2*(1,2+1,9)/2+(4,4+5,8)/2)</t>
  </si>
  <si>
    <t>123</t>
  </si>
  <si>
    <t>69311089</t>
  </si>
  <si>
    <t>geotextilie netkaná separační, ochranná, filtrační, drenážní PES 600g/m2</t>
  </si>
  <si>
    <t>-1306539043</t>
  </si>
  <si>
    <t>11,480*1,15 "presahy pásu"</t>
  </si>
  <si>
    <t>124</t>
  </si>
  <si>
    <t>711132101</t>
  </si>
  <si>
    <t>Provedení izolace proti zemní vlhkosti pásy na sucho svislé AIP nebo tkaninou</t>
  </si>
  <si>
    <t>-1704632851</t>
  </si>
  <si>
    <t>Provedení izolace proti zemní vlhkosti pásy na sucho AIP nebo tkaniny na ploše svislé S</t>
  </si>
  <si>
    <t>https://podminky.urs.cz/item/CS_URS_2022_01/711132101</t>
  </si>
  <si>
    <t>125</t>
  </si>
  <si>
    <t>48115726</t>
  </si>
  <si>
    <t>76,812 * 1,2 "presahy pásu"</t>
  </si>
  <si>
    <t>126</t>
  </si>
  <si>
    <t>711141559</t>
  </si>
  <si>
    <t>Provedení izolace proti zemní vlhkosti pásy přitavením vodorovné NAIP</t>
  </si>
  <si>
    <t>163667428</t>
  </si>
  <si>
    <t>Provedení izolace proti zemní vlhkosti pásy přitavením NAIP na ploše vodorovné V</t>
  </si>
  <si>
    <t>https://podminky.urs.cz/item/CS_URS_2022_01/711141559</t>
  </si>
  <si>
    <t>"ochrana izolace horní plochy krídel" 0,6*4,4*4</t>
  </si>
  <si>
    <t>127</t>
  </si>
  <si>
    <t>62855002</t>
  </si>
  <si>
    <t>pás asfaltový natavitelný modifikovaný SBS tl 5,0mm s vložkou z polyesterové rohože a spalitelnou PE fólií nebo jemnozrnným minerálním posypem na horním povrchu</t>
  </si>
  <si>
    <t>-1968349338</t>
  </si>
  <si>
    <t>22,040*1,15 "presahy pásu"</t>
  </si>
  <si>
    <t>128</t>
  </si>
  <si>
    <t>62836110</t>
  </si>
  <si>
    <t>pás asfaltový natavitelný oxidovaný tl 4,0mm s vložkou z hliníkové fólie / hliníkové fólie s textilií, se spalitelnou PE folií nebo jemnozrnným minerálním posypem</t>
  </si>
  <si>
    <t>-1445885142</t>
  </si>
  <si>
    <t>"ochrana izolace horní plochy kridel" 10,56*1,15 "presah pásu"</t>
  </si>
  <si>
    <t>129</t>
  </si>
  <si>
    <t>711142559</t>
  </si>
  <si>
    <t>Provedení izolace proti zemní vlhkosti pásy přitavením svislé NAIP</t>
  </si>
  <si>
    <t>1843303952</t>
  </si>
  <si>
    <t>Provedení izolace proti zemní vlhkosti pásy přitavením NAIP na ploše svislé S</t>
  </si>
  <si>
    <t>https://podminky.urs.cz/item/CS_URS_2022_01/711142559</t>
  </si>
  <si>
    <t xml:space="preserve">"rub opery 2 a krídel" 2,629*5,8+9,198+9,59 </t>
  </si>
  <si>
    <t>130</t>
  </si>
  <si>
    <t>-2009712928</t>
  </si>
  <si>
    <t>76,812*1,2 "presahy pásu"</t>
  </si>
  <si>
    <t>131</t>
  </si>
  <si>
    <t>711341564</t>
  </si>
  <si>
    <t>Provedení hydroizolace mostovek pásy přitavením NAIP</t>
  </si>
  <si>
    <t>1353683748</t>
  </si>
  <si>
    <t>Provedení izolace mostovek pásy přitavením NAIP</t>
  </si>
  <si>
    <t>https://podminky.urs.cz/item/CS_URS_2022_01/711341564</t>
  </si>
  <si>
    <t>"izolace mostovky" 7,0*8,2</t>
  </si>
  <si>
    <t>"ochrana izolace mostovky pod rímsami" 2*0,5*8,2</t>
  </si>
  <si>
    <t>132</t>
  </si>
  <si>
    <t>-1915970919</t>
  </si>
  <si>
    <t>"izolace mostovky" 7,0*8,2*1,15 "presahy pásu"</t>
  </si>
  <si>
    <t>133</t>
  </si>
  <si>
    <t>62836109</t>
  </si>
  <si>
    <t>pás asfaltový natavitelný oxidovaný tl 3,5mm s vložkou z hliníkové fólie / hliníkové fólie s textilií, se spalitelnou PE folií nebo jemnozrnným minerálním posypem</t>
  </si>
  <si>
    <t>-984780499</t>
  </si>
  <si>
    <t>"ochrana izolace mostovky pod rímsami" 2*0,5*8,2*1,15 "presahy pásu"</t>
  </si>
  <si>
    <t>134</t>
  </si>
  <si>
    <t>711381021</t>
  </si>
  <si>
    <t>Provedení hydroizolace železničních mostovek pryskyřicemi nátěrem penetračním</t>
  </si>
  <si>
    <t>517936253</t>
  </si>
  <si>
    <t>Provedení izolace mostovek pryskyřicemi na železničních mostech nátěrem penetračním</t>
  </si>
  <si>
    <t>https://podminky.urs.cz/item/CS_URS_2022_01/711381021</t>
  </si>
  <si>
    <t>"základní + uzavírací náter pecetící vrstvy na mostovce" 7,0*8,2*2 "nátery"</t>
  </si>
  <si>
    <t>135</t>
  </si>
  <si>
    <t>23521580</t>
  </si>
  <si>
    <t>pryskyřice epoxidová penetrační bezrozpouštědlová</t>
  </si>
  <si>
    <t>-1929530344</t>
  </si>
  <si>
    <t>"základní + uzavírací náter pecetící vrstvy na mostovce" 7,0*8,2*1,4 "kg/m2"</t>
  </si>
  <si>
    <t>80,36*0,0909 "Prepoctené koeficientem množstvi"</t>
  </si>
  <si>
    <t>136</t>
  </si>
  <si>
    <t>998711101</t>
  </si>
  <si>
    <t>Přesun hmot tonážní pro izolace proti vodě, vlhkosti a plynům v objektech výšky do 6 m</t>
  </si>
  <si>
    <t>-394492599</t>
  </si>
  <si>
    <t>Přesun hmot pro izolace proti vodě, vlhkosti a plynům stanovený z hmotnosti přesunovaného materiálu vodorovná dopravní vzdálenost do 50 m v objektech výšky do 6 m</t>
  </si>
  <si>
    <t>https://podminky.urs.cz/item/CS_URS_2022_01/998711101</t>
  </si>
  <si>
    <t>N00</t>
  </si>
  <si>
    <t>Ostatní práce</t>
  </si>
  <si>
    <t>137</t>
  </si>
  <si>
    <t>N0000001</t>
  </si>
  <si>
    <t>Geodetické práce během výstavby a po výstavbe</t>
  </si>
  <si>
    <t>-775302827</t>
  </si>
  <si>
    <t>138</t>
  </si>
  <si>
    <t>N0000002</t>
  </si>
  <si>
    <t>Dokumentace pro provádení stavby</t>
  </si>
  <si>
    <t>1105416128</t>
  </si>
  <si>
    <t>139</t>
  </si>
  <si>
    <t>N0000003</t>
  </si>
  <si>
    <t>Dokumentace skutecného provedení stavby</t>
  </si>
  <si>
    <t>-960740464</t>
  </si>
  <si>
    <t>140</t>
  </si>
  <si>
    <t>N0000004</t>
  </si>
  <si>
    <t>Mostní list</t>
  </si>
  <si>
    <t>-1089785778</t>
  </si>
  <si>
    <t>141</t>
  </si>
  <si>
    <t>N0000005</t>
  </si>
  <si>
    <t>Hlavní mostní prohlídka</t>
  </si>
  <si>
    <t>1514319264</t>
  </si>
  <si>
    <t>SEZNAM FIGUR</t>
  </si>
  <si>
    <t>Výměra</t>
  </si>
  <si>
    <t xml:space="preserve"> 01</t>
  </si>
  <si>
    <t xml:space="preserve"> 02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</si>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</sst>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7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1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7" fontId="42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3107142" TargetMode="External" /><Relationship Id="rId2" Type="http://schemas.openxmlformats.org/officeDocument/2006/relationships/hyperlink" Target="https://podminky.urs.cz/item/CS_URS_2022_01/113152112" TargetMode="External" /><Relationship Id="rId3" Type="http://schemas.openxmlformats.org/officeDocument/2006/relationships/hyperlink" Target="https://podminky.urs.cz/item/CS_URS_2022_01/121151123" TargetMode="External" /><Relationship Id="rId4" Type="http://schemas.openxmlformats.org/officeDocument/2006/relationships/hyperlink" Target="https://podminky.urs.cz/item/CS_URS_2022_01/122251105" TargetMode="External" /><Relationship Id="rId5" Type="http://schemas.openxmlformats.org/officeDocument/2006/relationships/hyperlink" Target="https://podminky.urs.cz/item/CS_URS_2022_01/131251102" TargetMode="External" /><Relationship Id="rId6" Type="http://schemas.openxmlformats.org/officeDocument/2006/relationships/hyperlink" Target="https://podminky.urs.cz/item/CS_URS_2022_01/132212112" TargetMode="External" /><Relationship Id="rId7" Type="http://schemas.openxmlformats.org/officeDocument/2006/relationships/hyperlink" Target="https://podminky.urs.cz/item/CS_URS_2022_01/132251103" TargetMode="External" /><Relationship Id="rId8" Type="http://schemas.openxmlformats.org/officeDocument/2006/relationships/hyperlink" Target="https://podminky.urs.cz/item/CS_URS_2022_01/162651111" TargetMode="External" /><Relationship Id="rId9" Type="http://schemas.openxmlformats.org/officeDocument/2006/relationships/hyperlink" Target="https://podminky.urs.cz/item/CS_URS_2022_01/162751117" TargetMode="External" /><Relationship Id="rId10" Type="http://schemas.openxmlformats.org/officeDocument/2006/relationships/hyperlink" Target="https://podminky.urs.cz/item/CS_URS_2022_01/162751119" TargetMode="External" /><Relationship Id="rId11" Type="http://schemas.openxmlformats.org/officeDocument/2006/relationships/hyperlink" Target="https://podminky.urs.cz/item/CS_URS_2022_01/167151111" TargetMode="External" /><Relationship Id="rId12" Type="http://schemas.openxmlformats.org/officeDocument/2006/relationships/hyperlink" Target="https://podminky.urs.cz/item/CS_URS_2022_01/171152111" TargetMode="External" /><Relationship Id="rId13" Type="http://schemas.openxmlformats.org/officeDocument/2006/relationships/hyperlink" Target="https://podminky.urs.cz/item/CS_URS_2022_01/171201221" TargetMode="External" /><Relationship Id="rId14" Type="http://schemas.openxmlformats.org/officeDocument/2006/relationships/hyperlink" Target="https://podminky.urs.cz/item/CS_URS_2022_01/171251201" TargetMode="External" /><Relationship Id="rId15" Type="http://schemas.openxmlformats.org/officeDocument/2006/relationships/hyperlink" Target="https://podminky.urs.cz/item/CS_URS_2022_01/174151101" TargetMode="External" /><Relationship Id="rId16" Type="http://schemas.openxmlformats.org/officeDocument/2006/relationships/hyperlink" Target="https://podminky.urs.cz/item/CS_URS_2022_01/174251101" TargetMode="External" /><Relationship Id="rId17" Type="http://schemas.openxmlformats.org/officeDocument/2006/relationships/hyperlink" Target="https://podminky.urs.cz/item/CS_URS_2022_01/181152302" TargetMode="External" /><Relationship Id="rId18" Type="http://schemas.openxmlformats.org/officeDocument/2006/relationships/hyperlink" Target="https://podminky.urs.cz/item/CS_URS_2022_01/181351113" TargetMode="External" /><Relationship Id="rId19" Type="http://schemas.openxmlformats.org/officeDocument/2006/relationships/hyperlink" Target="https://podminky.urs.cz/item/CS_URS_2022_01/182251101" TargetMode="External" /><Relationship Id="rId20" Type="http://schemas.openxmlformats.org/officeDocument/2006/relationships/hyperlink" Target="https://podminky.urs.cz/item/CS_URS_2022_01/111103401" TargetMode="External" /><Relationship Id="rId21" Type="http://schemas.openxmlformats.org/officeDocument/2006/relationships/hyperlink" Target="https://podminky.urs.cz/item/CS_URS_2022_01/111209111" TargetMode="External" /><Relationship Id="rId22" Type="http://schemas.openxmlformats.org/officeDocument/2006/relationships/hyperlink" Target="https://podminky.urs.cz/item/CS_URS_2022_01/112211112" TargetMode="External" /><Relationship Id="rId23" Type="http://schemas.openxmlformats.org/officeDocument/2006/relationships/hyperlink" Target="https://podminky.urs.cz/item/CS_URS_2022_01/112251102" TargetMode="External" /><Relationship Id="rId24" Type="http://schemas.openxmlformats.org/officeDocument/2006/relationships/hyperlink" Target="https://podminky.urs.cz/item/CS_URS_2022_01/162201422" TargetMode="External" /><Relationship Id="rId25" Type="http://schemas.openxmlformats.org/officeDocument/2006/relationships/hyperlink" Target="https://podminky.urs.cz/item/CS_URS_2022_01/181451123" TargetMode="External" /><Relationship Id="rId26" Type="http://schemas.openxmlformats.org/officeDocument/2006/relationships/hyperlink" Target="https://podminky.urs.cz/item/CS_URS_2022_01/214500111" TargetMode="External" /><Relationship Id="rId27" Type="http://schemas.openxmlformats.org/officeDocument/2006/relationships/hyperlink" Target="https://podminky.urs.cz/item/CS_URS_2022_01/451573111" TargetMode="External" /><Relationship Id="rId28" Type="http://schemas.openxmlformats.org/officeDocument/2006/relationships/hyperlink" Target="https://podminky.urs.cz/item/CS_URS_2022_01/452312131" TargetMode="External" /><Relationship Id="rId29" Type="http://schemas.openxmlformats.org/officeDocument/2006/relationships/hyperlink" Target="https://podminky.urs.cz/item/CS_URS_2022_01/452351101" TargetMode="External" /><Relationship Id="rId30" Type="http://schemas.openxmlformats.org/officeDocument/2006/relationships/hyperlink" Target="https://podminky.urs.cz/item/CS_URS_2022_01/457971111" TargetMode="External" /><Relationship Id="rId31" Type="http://schemas.openxmlformats.org/officeDocument/2006/relationships/hyperlink" Target="https://podminky.urs.cz/item/CS_URS_2022_01/561051121" TargetMode="External" /><Relationship Id="rId32" Type="http://schemas.openxmlformats.org/officeDocument/2006/relationships/hyperlink" Target="https://podminky.urs.cz/item/CS_URS_2022_01/564851111" TargetMode="External" /><Relationship Id="rId33" Type="http://schemas.openxmlformats.org/officeDocument/2006/relationships/hyperlink" Target="https://podminky.urs.cz/item/CS_URS_2022_01/564861111" TargetMode="External" /><Relationship Id="rId34" Type="http://schemas.openxmlformats.org/officeDocument/2006/relationships/hyperlink" Target="https://podminky.urs.cz/item/CS_URS_2022_01/822392111" TargetMode="External" /><Relationship Id="rId35" Type="http://schemas.openxmlformats.org/officeDocument/2006/relationships/hyperlink" Target="https://podminky.urs.cz/item/CS_URS_2022_01/871218113" TargetMode="External" /><Relationship Id="rId36" Type="http://schemas.openxmlformats.org/officeDocument/2006/relationships/hyperlink" Target="https://podminky.urs.cz/item/CS_URS_2022_01/SPC02" TargetMode="External" /><Relationship Id="rId37" Type="http://schemas.openxmlformats.org/officeDocument/2006/relationships/hyperlink" Target="https://podminky.urs.cz/item/CS_URS_2022_01/916131213" TargetMode="External" /><Relationship Id="rId38" Type="http://schemas.openxmlformats.org/officeDocument/2006/relationships/hyperlink" Target="https://podminky.urs.cz/item/CS_URS_2022_01/919311112" TargetMode="External" /><Relationship Id="rId39" Type="http://schemas.openxmlformats.org/officeDocument/2006/relationships/hyperlink" Target="https://podminky.urs.cz/item/CS_URS_2022_01/919735114" TargetMode="External" /><Relationship Id="rId40" Type="http://schemas.openxmlformats.org/officeDocument/2006/relationships/hyperlink" Target="https://podminky.urs.cz/item/CS_URS_2022_01/935112211" TargetMode="External" /><Relationship Id="rId41" Type="http://schemas.openxmlformats.org/officeDocument/2006/relationships/hyperlink" Target="https://podminky.urs.cz/item/CS_URS_2022_01/997013873" TargetMode="External" /><Relationship Id="rId42" Type="http://schemas.openxmlformats.org/officeDocument/2006/relationships/hyperlink" Target="https://podminky.urs.cz/item/CS_URS_2022_01/997013875" TargetMode="External" /><Relationship Id="rId43" Type="http://schemas.openxmlformats.org/officeDocument/2006/relationships/hyperlink" Target="https://podminky.urs.cz/item/CS_URS_2022_01/997211511" TargetMode="External" /><Relationship Id="rId44" Type="http://schemas.openxmlformats.org/officeDocument/2006/relationships/hyperlink" Target="https://podminky.urs.cz/item/CS_URS_2022_01/997211529" TargetMode="External" /><Relationship Id="rId45" Type="http://schemas.openxmlformats.org/officeDocument/2006/relationships/hyperlink" Target="https://podminky.urs.cz/item/CS_URS_2022_01/997211612" TargetMode="External" /><Relationship Id="rId46" Type="http://schemas.openxmlformats.org/officeDocument/2006/relationships/hyperlink" Target="https://podminky.urs.cz/item/CS_URS_2022_01/998225111" TargetMode="External" /><Relationship Id="rId4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565155121" TargetMode="External" /><Relationship Id="rId2" Type="http://schemas.openxmlformats.org/officeDocument/2006/relationships/hyperlink" Target="https://podminky.urs.cz/item/CS_URS_2022_01/569831111" TargetMode="External" /><Relationship Id="rId3" Type="http://schemas.openxmlformats.org/officeDocument/2006/relationships/hyperlink" Target="https://podminky.urs.cz/item/CS_URS_2022_01/573111111" TargetMode="External" /><Relationship Id="rId4" Type="http://schemas.openxmlformats.org/officeDocument/2006/relationships/hyperlink" Target="https://podminky.urs.cz/item/CS_URS_2022_01/573111113" TargetMode="External" /><Relationship Id="rId5" Type="http://schemas.openxmlformats.org/officeDocument/2006/relationships/hyperlink" Target="https://podminky.urs.cz/item/CS_URS_2022_01/577144221" TargetMode="External" /><Relationship Id="rId6" Type="http://schemas.openxmlformats.org/officeDocument/2006/relationships/hyperlink" Target="https://podminky.urs.cz/item/CS_URS_2022_01/599141111" TargetMode="External" /><Relationship Id="rId7" Type="http://schemas.openxmlformats.org/officeDocument/2006/relationships/hyperlink" Target="https://podminky.urs.cz/item/CS_URS_2022_01/914511111" TargetMode="External" /><Relationship Id="rId8" Type="http://schemas.openxmlformats.org/officeDocument/2006/relationships/hyperlink" Target="https://podminky.urs.cz/item/CS_URS_2022_01/998225111" TargetMode="External" /><Relationship Id="rId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1251102" TargetMode="External" /><Relationship Id="rId2" Type="http://schemas.openxmlformats.org/officeDocument/2006/relationships/hyperlink" Target="https://podminky.urs.cz/item/CS_URS_2022_01/112211111" TargetMode="External" /><Relationship Id="rId3" Type="http://schemas.openxmlformats.org/officeDocument/2006/relationships/hyperlink" Target="https://podminky.urs.cz/item/CS_URS_2022_01/112251101" TargetMode="External" /><Relationship Id="rId4" Type="http://schemas.openxmlformats.org/officeDocument/2006/relationships/hyperlink" Target="https://podminky.urs.cz/item/CS_URS_2022_01/115001106" TargetMode="External" /><Relationship Id="rId5" Type="http://schemas.openxmlformats.org/officeDocument/2006/relationships/hyperlink" Target="https://podminky.urs.cz/item/CS_URS_2022_01/115101201" TargetMode="External" /><Relationship Id="rId6" Type="http://schemas.openxmlformats.org/officeDocument/2006/relationships/hyperlink" Target="https://podminky.urs.cz/item/CS_URS_2022_01/115101301" TargetMode="External" /><Relationship Id="rId7" Type="http://schemas.openxmlformats.org/officeDocument/2006/relationships/hyperlink" Target="https://podminky.urs.cz/item/CS_URS_2022_01/119001405" TargetMode="External" /><Relationship Id="rId8" Type="http://schemas.openxmlformats.org/officeDocument/2006/relationships/hyperlink" Target="https://podminky.urs.cz/item/CS_URS_2022_01/122111101" TargetMode="External" /><Relationship Id="rId9" Type="http://schemas.openxmlformats.org/officeDocument/2006/relationships/hyperlink" Target="https://podminky.urs.cz/item/CS_URS_2022_01/124153100" TargetMode="External" /><Relationship Id="rId10" Type="http://schemas.openxmlformats.org/officeDocument/2006/relationships/hyperlink" Target="https://podminky.urs.cz/item/CS_URS_2022_01/131151104" TargetMode="External" /><Relationship Id="rId11" Type="http://schemas.openxmlformats.org/officeDocument/2006/relationships/hyperlink" Target="https://podminky.urs.cz/item/CS_URS_2022_01/133151101" TargetMode="External" /><Relationship Id="rId12" Type="http://schemas.openxmlformats.org/officeDocument/2006/relationships/hyperlink" Target="https://podminky.urs.cz/item/CS_URS_2022_01/151101201" TargetMode="External" /><Relationship Id="rId13" Type="http://schemas.openxmlformats.org/officeDocument/2006/relationships/hyperlink" Target="https://podminky.urs.cz/item/CS_URS_2022_01/151101211" TargetMode="External" /><Relationship Id="rId14" Type="http://schemas.openxmlformats.org/officeDocument/2006/relationships/hyperlink" Target="https://podminky.urs.cz/item/CS_URS_2022_01/162201421" TargetMode="External" /><Relationship Id="rId15" Type="http://schemas.openxmlformats.org/officeDocument/2006/relationships/hyperlink" Target="https://podminky.urs.cz/item/CS_URS_2022_01/162301501" TargetMode="External" /><Relationship Id="rId16" Type="http://schemas.openxmlformats.org/officeDocument/2006/relationships/hyperlink" Target="https://podminky.urs.cz/item/CS_URS_2022_01/162301971" TargetMode="External" /><Relationship Id="rId17" Type="http://schemas.openxmlformats.org/officeDocument/2006/relationships/hyperlink" Target="https://podminky.urs.cz/item/CS_URS_2022_01/162301981" TargetMode="External" /><Relationship Id="rId18" Type="http://schemas.openxmlformats.org/officeDocument/2006/relationships/hyperlink" Target="https://podminky.urs.cz/item/CS_URS_2022_01/162351123" TargetMode="External" /><Relationship Id="rId19" Type="http://schemas.openxmlformats.org/officeDocument/2006/relationships/hyperlink" Target="https://podminky.urs.cz/item/CS_URS_2022_01/162751117" TargetMode="External" /><Relationship Id="rId20" Type="http://schemas.openxmlformats.org/officeDocument/2006/relationships/hyperlink" Target="https://podminky.urs.cz/item/CS_URS_2022_01/162751119" TargetMode="External" /><Relationship Id="rId21" Type="http://schemas.openxmlformats.org/officeDocument/2006/relationships/hyperlink" Target="https://podminky.urs.cz/item/CS_URS_2022_01/167151111" TargetMode="External" /><Relationship Id="rId22" Type="http://schemas.openxmlformats.org/officeDocument/2006/relationships/hyperlink" Target="https://podminky.urs.cz/item/CS_URS_2022_01/171151111" TargetMode="External" /><Relationship Id="rId23" Type="http://schemas.openxmlformats.org/officeDocument/2006/relationships/hyperlink" Target="https://podminky.urs.cz/item/CS_URS_2022_01/171201231" TargetMode="External" /><Relationship Id="rId24" Type="http://schemas.openxmlformats.org/officeDocument/2006/relationships/hyperlink" Target="https://podminky.urs.cz/item/CS_URS_2022_01/172152101" TargetMode="External" /><Relationship Id="rId25" Type="http://schemas.openxmlformats.org/officeDocument/2006/relationships/hyperlink" Target="https://podminky.urs.cz/item/CS_URS_2022_01/174151101" TargetMode="External" /><Relationship Id="rId26" Type="http://schemas.openxmlformats.org/officeDocument/2006/relationships/hyperlink" Target="https://podminky.urs.cz/item/CS_URS_2022_01/182151111" TargetMode="External" /><Relationship Id="rId27" Type="http://schemas.openxmlformats.org/officeDocument/2006/relationships/hyperlink" Target="https://podminky.urs.cz/item/CS_URS_2022_01/212792212" TargetMode="External" /><Relationship Id="rId28" Type="http://schemas.openxmlformats.org/officeDocument/2006/relationships/hyperlink" Target="https://podminky.urs.cz/item/CS_URS_2022_01/212972113" TargetMode="External" /><Relationship Id="rId29" Type="http://schemas.openxmlformats.org/officeDocument/2006/relationships/hyperlink" Target="https://podminky.urs.cz/item/CS_URS_2022_01/224311112" TargetMode="External" /><Relationship Id="rId30" Type="http://schemas.openxmlformats.org/officeDocument/2006/relationships/hyperlink" Target="https://podminky.urs.cz/item/CS_URS_2022_01/273311124" TargetMode="External" /><Relationship Id="rId31" Type="http://schemas.openxmlformats.org/officeDocument/2006/relationships/hyperlink" Target="https://podminky.urs.cz/item/CS_URS_2022_01/273354111" TargetMode="External" /><Relationship Id="rId32" Type="http://schemas.openxmlformats.org/officeDocument/2006/relationships/hyperlink" Target="https://podminky.urs.cz/item/CS_URS_2022_01/273354211" TargetMode="External" /><Relationship Id="rId33" Type="http://schemas.openxmlformats.org/officeDocument/2006/relationships/hyperlink" Target="https://podminky.urs.cz/item/CS_URS_2022_01/273361412" TargetMode="External" /><Relationship Id="rId34" Type="http://schemas.openxmlformats.org/officeDocument/2006/relationships/hyperlink" Target="https://podminky.urs.cz/item/CS_URS_2022_01/274311124" TargetMode="External" /><Relationship Id="rId35" Type="http://schemas.openxmlformats.org/officeDocument/2006/relationships/hyperlink" Target="https://podminky.urs.cz/item/CS_URS_2022_01/274321118" TargetMode="External" /><Relationship Id="rId36" Type="http://schemas.openxmlformats.org/officeDocument/2006/relationships/hyperlink" Target="https://podminky.urs.cz/item/CS_URS_2022_01/274354111" TargetMode="External" /><Relationship Id="rId37" Type="http://schemas.openxmlformats.org/officeDocument/2006/relationships/hyperlink" Target="https://podminky.urs.cz/item/CS_URS_2022_01/274354211" TargetMode="External" /><Relationship Id="rId38" Type="http://schemas.openxmlformats.org/officeDocument/2006/relationships/hyperlink" Target="https://podminky.urs.cz/item/CS_URS_2022_01/274361116" TargetMode="External" /><Relationship Id="rId39" Type="http://schemas.openxmlformats.org/officeDocument/2006/relationships/hyperlink" Target="https://podminky.urs.cz/item/CS_URS_2022_01/281602111" TargetMode="External" /><Relationship Id="rId40" Type="http://schemas.openxmlformats.org/officeDocument/2006/relationships/hyperlink" Target="https://podminky.urs.cz/item/CS_URS_2022_01/282602112" TargetMode="External" /><Relationship Id="rId41" Type="http://schemas.openxmlformats.org/officeDocument/2006/relationships/hyperlink" Target="https://podminky.urs.cz/item/CS_URS_2022_01/283111112" TargetMode="External" /><Relationship Id="rId42" Type="http://schemas.openxmlformats.org/officeDocument/2006/relationships/hyperlink" Target="https://podminky.urs.cz/item/CS_URS_2022_01/283111122" TargetMode="External" /><Relationship Id="rId43" Type="http://schemas.openxmlformats.org/officeDocument/2006/relationships/hyperlink" Target="https://podminky.urs.cz/item/CS_URS_2022_01/283131112" TargetMode="External" /><Relationship Id="rId44" Type="http://schemas.openxmlformats.org/officeDocument/2006/relationships/hyperlink" Target="https://podminky.urs.cz/item/CS_URS_2022_01/317171126" TargetMode="External" /><Relationship Id="rId45" Type="http://schemas.openxmlformats.org/officeDocument/2006/relationships/hyperlink" Target="https://podminky.urs.cz/item/CS_URS_2022_01/317321118" TargetMode="External" /><Relationship Id="rId46" Type="http://schemas.openxmlformats.org/officeDocument/2006/relationships/hyperlink" Target="https://podminky.urs.cz/item/CS_URS_2022_01/317353121" TargetMode="External" /><Relationship Id="rId47" Type="http://schemas.openxmlformats.org/officeDocument/2006/relationships/hyperlink" Target="https://podminky.urs.cz/item/CS_URS_2022_01/317353221" TargetMode="External" /><Relationship Id="rId48" Type="http://schemas.openxmlformats.org/officeDocument/2006/relationships/hyperlink" Target="https://podminky.urs.cz/item/CS_URS_2022_01/317353311" TargetMode="External" /><Relationship Id="rId49" Type="http://schemas.openxmlformats.org/officeDocument/2006/relationships/hyperlink" Target="https://podminky.urs.cz/item/CS_URS_2022_01/317361116" TargetMode="External" /><Relationship Id="rId50" Type="http://schemas.openxmlformats.org/officeDocument/2006/relationships/hyperlink" Target="https://podminky.urs.cz/item/CS_URS_2022_01/334323118" TargetMode="External" /><Relationship Id="rId51" Type="http://schemas.openxmlformats.org/officeDocument/2006/relationships/hyperlink" Target="https://podminky.urs.cz/item/CS_URS_2022_01/334323218" TargetMode="External" /><Relationship Id="rId52" Type="http://schemas.openxmlformats.org/officeDocument/2006/relationships/hyperlink" Target="https://podminky.urs.cz/item/CS_URS_2022_01/334351112" TargetMode="External" /><Relationship Id="rId53" Type="http://schemas.openxmlformats.org/officeDocument/2006/relationships/hyperlink" Target="https://podminky.urs.cz/item/CS_URS_2022_01/334351211" TargetMode="External" /><Relationship Id="rId54" Type="http://schemas.openxmlformats.org/officeDocument/2006/relationships/hyperlink" Target="https://podminky.urs.cz/item/CS_URS_2022_01/334352111" TargetMode="External" /><Relationship Id="rId55" Type="http://schemas.openxmlformats.org/officeDocument/2006/relationships/hyperlink" Target="https://podminky.urs.cz/item/CS_URS_2022_01/334352211" TargetMode="External" /><Relationship Id="rId56" Type="http://schemas.openxmlformats.org/officeDocument/2006/relationships/hyperlink" Target="https://podminky.urs.cz/item/CS_URS_2022_01/334361216" TargetMode="External" /><Relationship Id="rId57" Type="http://schemas.openxmlformats.org/officeDocument/2006/relationships/hyperlink" Target="https://podminky.urs.cz/item/CS_URS_2022_01/334361226" TargetMode="External" /><Relationship Id="rId58" Type="http://schemas.openxmlformats.org/officeDocument/2006/relationships/hyperlink" Target="https://podminky.urs.cz/item/CS_URS_2022_01/334791114" TargetMode="External" /><Relationship Id="rId59" Type="http://schemas.openxmlformats.org/officeDocument/2006/relationships/hyperlink" Target="https://podminky.urs.cz/item/CS_URS_2022_01/421321128" TargetMode="External" /><Relationship Id="rId60" Type="http://schemas.openxmlformats.org/officeDocument/2006/relationships/hyperlink" Target="https://podminky.urs.cz/item/CS_URS_2022_01/421361226" TargetMode="External" /><Relationship Id="rId61" Type="http://schemas.openxmlformats.org/officeDocument/2006/relationships/hyperlink" Target="https://podminky.urs.cz/item/CS_URS_2022_01/421955112" TargetMode="External" /><Relationship Id="rId62" Type="http://schemas.openxmlformats.org/officeDocument/2006/relationships/hyperlink" Target="https://podminky.urs.cz/item/CS_URS_2022_01/421955212" TargetMode="External" /><Relationship Id="rId63" Type="http://schemas.openxmlformats.org/officeDocument/2006/relationships/hyperlink" Target="https://podminky.urs.cz/item/CS_URS_2022_01/434121426" TargetMode="External" /><Relationship Id="rId64" Type="http://schemas.openxmlformats.org/officeDocument/2006/relationships/hyperlink" Target="https://podminky.urs.cz/item/CS_URS_2022_01/451313531" TargetMode="External" /><Relationship Id="rId65" Type="http://schemas.openxmlformats.org/officeDocument/2006/relationships/hyperlink" Target="https://podminky.urs.cz/item/CS_URS_2022_01/451315126" TargetMode="External" /><Relationship Id="rId66" Type="http://schemas.openxmlformats.org/officeDocument/2006/relationships/hyperlink" Target="https://podminky.urs.cz/item/CS_URS_2022_01/451475121" TargetMode="External" /><Relationship Id="rId67" Type="http://schemas.openxmlformats.org/officeDocument/2006/relationships/hyperlink" Target="https://podminky.urs.cz/item/CS_URS_2022_01/451477121" TargetMode="External" /><Relationship Id="rId68" Type="http://schemas.openxmlformats.org/officeDocument/2006/relationships/hyperlink" Target="https://podminky.urs.cz/item/CS_URS_2022_01/451477122" TargetMode="External" /><Relationship Id="rId69" Type="http://schemas.openxmlformats.org/officeDocument/2006/relationships/hyperlink" Target="https://podminky.urs.cz/item/CS_URS_2022_01/458311131" TargetMode="External" /><Relationship Id="rId70" Type="http://schemas.openxmlformats.org/officeDocument/2006/relationships/hyperlink" Target="https://podminky.urs.cz/item/CS_URS_2022_01/461311620" TargetMode="External" /><Relationship Id="rId71" Type="http://schemas.openxmlformats.org/officeDocument/2006/relationships/hyperlink" Target="https://podminky.urs.cz/item/CS_URS_2022_01/462511111" TargetMode="External" /><Relationship Id="rId72" Type="http://schemas.openxmlformats.org/officeDocument/2006/relationships/hyperlink" Target="https://podminky.urs.cz/item/CS_URS_2022_01/462511270" TargetMode="External" /><Relationship Id="rId73" Type="http://schemas.openxmlformats.org/officeDocument/2006/relationships/hyperlink" Target="https://podminky.urs.cz/item/CS_URS_2022_01/463212111" TargetMode="External" /><Relationship Id="rId74" Type="http://schemas.openxmlformats.org/officeDocument/2006/relationships/hyperlink" Target="https://podminky.urs.cz/item/CS_URS_2022_01/465513228" TargetMode="External" /><Relationship Id="rId75" Type="http://schemas.openxmlformats.org/officeDocument/2006/relationships/hyperlink" Target="https://podminky.urs.cz/item/CS_URS_2022_01/465513256" TargetMode="External" /><Relationship Id="rId76" Type="http://schemas.openxmlformats.org/officeDocument/2006/relationships/hyperlink" Target="https://podminky.urs.cz/item/CS_URS_2022_01/564861111" TargetMode="External" /><Relationship Id="rId77" Type="http://schemas.openxmlformats.org/officeDocument/2006/relationships/hyperlink" Target="https://podminky.urs.cz/item/CS_URS_2022_01/573111113" TargetMode="External" /><Relationship Id="rId78" Type="http://schemas.openxmlformats.org/officeDocument/2006/relationships/hyperlink" Target="https://podminky.urs.cz/item/CS_URS_2022_01/573231111" TargetMode="External" /><Relationship Id="rId79" Type="http://schemas.openxmlformats.org/officeDocument/2006/relationships/hyperlink" Target="https://podminky.urs.cz/item/CS_URS_2022_01/577143121" TargetMode="External" /><Relationship Id="rId80" Type="http://schemas.openxmlformats.org/officeDocument/2006/relationships/hyperlink" Target="https://podminky.urs.cz/item/CS_URS_2022_01/577144121" TargetMode="External" /><Relationship Id="rId81" Type="http://schemas.openxmlformats.org/officeDocument/2006/relationships/hyperlink" Target="https://podminky.urs.cz/item/CS_URS_2022_01/577145121" TargetMode="External" /><Relationship Id="rId82" Type="http://schemas.openxmlformats.org/officeDocument/2006/relationships/hyperlink" Target="https://podminky.urs.cz/item/CS_URS_2022_01/597961111" TargetMode="External" /><Relationship Id="rId83" Type="http://schemas.openxmlformats.org/officeDocument/2006/relationships/hyperlink" Target="https://podminky.urs.cz/item/CS_URS_2022_01/628611101" TargetMode="External" /><Relationship Id="rId84" Type="http://schemas.openxmlformats.org/officeDocument/2006/relationships/hyperlink" Target="https://podminky.urs.cz/item/CS_URS_2022_01/628611111" TargetMode="External" /><Relationship Id="rId85" Type="http://schemas.openxmlformats.org/officeDocument/2006/relationships/hyperlink" Target="https://podminky.urs.cz/item/CS_URS_2022_01/871315211" TargetMode="External" /><Relationship Id="rId86" Type="http://schemas.openxmlformats.org/officeDocument/2006/relationships/hyperlink" Target="https://podminky.urs.cz/item/CS_URS_2022_01/911121111" TargetMode="External" /><Relationship Id="rId87" Type="http://schemas.openxmlformats.org/officeDocument/2006/relationships/hyperlink" Target="https://podminky.urs.cz/item/CS_URS_2022_01/914112111" TargetMode="External" /><Relationship Id="rId88" Type="http://schemas.openxmlformats.org/officeDocument/2006/relationships/hyperlink" Target="https://podminky.urs.cz/item/CS_URS_2022_01/916231213" TargetMode="External" /><Relationship Id="rId89" Type="http://schemas.openxmlformats.org/officeDocument/2006/relationships/hyperlink" Target="https://podminky.urs.cz/item/CS_URS_2022_01/919112233" TargetMode="External" /><Relationship Id="rId90" Type="http://schemas.openxmlformats.org/officeDocument/2006/relationships/hyperlink" Target="https://podminky.urs.cz/item/CS_URS_2022_01/919122132" TargetMode="External" /><Relationship Id="rId91" Type="http://schemas.openxmlformats.org/officeDocument/2006/relationships/hyperlink" Target="https://podminky.urs.cz/item/CS_URS_2022_01/919724131" TargetMode="External" /><Relationship Id="rId92" Type="http://schemas.openxmlformats.org/officeDocument/2006/relationships/hyperlink" Target="https://podminky.urs.cz/item/CS_URS_2022_01/936941121" TargetMode="External" /><Relationship Id="rId93" Type="http://schemas.openxmlformats.org/officeDocument/2006/relationships/hyperlink" Target="https://podminky.urs.cz/item/CS_URS_2022_01/946231111" TargetMode="External" /><Relationship Id="rId94" Type="http://schemas.openxmlformats.org/officeDocument/2006/relationships/hyperlink" Target="https://podminky.urs.cz/item/CS_URS_2022_01/946231121" TargetMode="External" /><Relationship Id="rId95" Type="http://schemas.openxmlformats.org/officeDocument/2006/relationships/hyperlink" Target="https://podminky.urs.cz/item/CS_URS_2022_01/948411111" TargetMode="External" /><Relationship Id="rId96" Type="http://schemas.openxmlformats.org/officeDocument/2006/relationships/hyperlink" Target="https://podminky.urs.cz/item/CS_URS_2022_01/948411211" TargetMode="External" /><Relationship Id="rId97" Type="http://schemas.openxmlformats.org/officeDocument/2006/relationships/hyperlink" Target="https://podminky.urs.cz/item/CS_URS_2022_01/948411911" TargetMode="External" /><Relationship Id="rId98" Type="http://schemas.openxmlformats.org/officeDocument/2006/relationships/hyperlink" Target="https://podminky.urs.cz/item/CS_URS_2022_01/948521111" TargetMode="External" /><Relationship Id="rId99" Type="http://schemas.openxmlformats.org/officeDocument/2006/relationships/hyperlink" Target="https://podminky.urs.cz/item/CS_URS_2022_01/948521121" TargetMode="External" /><Relationship Id="rId100" Type="http://schemas.openxmlformats.org/officeDocument/2006/relationships/hyperlink" Target="https://podminky.urs.cz/item/CS_URS_2022_01/948521129" TargetMode="External" /><Relationship Id="rId101" Type="http://schemas.openxmlformats.org/officeDocument/2006/relationships/hyperlink" Target="https://podminky.urs.cz/item/CS_URS_2022_01/953961213" TargetMode="External" /><Relationship Id="rId102" Type="http://schemas.openxmlformats.org/officeDocument/2006/relationships/hyperlink" Target="https://podminky.urs.cz/item/CS_URS_2022_01/998225111" TargetMode="External" /><Relationship Id="rId103" Type="http://schemas.openxmlformats.org/officeDocument/2006/relationships/hyperlink" Target="https://podminky.urs.cz/item/CS_URS_2022_01/711111001" TargetMode="External" /><Relationship Id="rId104" Type="http://schemas.openxmlformats.org/officeDocument/2006/relationships/hyperlink" Target="https://podminky.urs.cz/item/CS_URS_2022_01/711111002" TargetMode="External" /><Relationship Id="rId105" Type="http://schemas.openxmlformats.org/officeDocument/2006/relationships/hyperlink" Target="https://podminky.urs.cz/item/CS_URS_2022_01/711112001" TargetMode="External" /><Relationship Id="rId106" Type="http://schemas.openxmlformats.org/officeDocument/2006/relationships/hyperlink" Target="https://podminky.urs.cz/item/CS_URS_2022_01/711112002" TargetMode="External" /><Relationship Id="rId107" Type="http://schemas.openxmlformats.org/officeDocument/2006/relationships/hyperlink" Target="https://podminky.urs.cz/item/CS_URS_2022_01/711121131" TargetMode="External" /><Relationship Id="rId108" Type="http://schemas.openxmlformats.org/officeDocument/2006/relationships/hyperlink" Target="https://podminky.urs.cz/item/CS_URS_2022_01/711132101" TargetMode="External" /><Relationship Id="rId109" Type="http://schemas.openxmlformats.org/officeDocument/2006/relationships/hyperlink" Target="https://podminky.urs.cz/item/CS_URS_2022_01/711141559" TargetMode="External" /><Relationship Id="rId110" Type="http://schemas.openxmlformats.org/officeDocument/2006/relationships/hyperlink" Target="https://podminky.urs.cz/item/CS_URS_2022_01/711142559" TargetMode="External" /><Relationship Id="rId111" Type="http://schemas.openxmlformats.org/officeDocument/2006/relationships/hyperlink" Target="https://podminky.urs.cz/item/CS_URS_2022_01/711341564" TargetMode="External" /><Relationship Id="rId112" Type="http://schemas.openxmlformats.org/officeDocument/2006/relationships/hyperlink" Target="https://podminky.urs.cz/item/CS_URS_2022_01/711381021" TargetMode="External" /><Relationship Id="rId113" Type="http://schemas.openxmlformats.org/officeDocument/2006/relationships/hyperlink" Target="https://podminky.urs.cz/item/CS_URS_2022_01/998711101" TargetMode="External" /><Relationship Id="rId114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31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34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38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39</v>
      </c>
      <c r="E29" s="48"/>
      <c r="F29" s="33" t="s">
        <v>40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41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43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46</v>
      </c>
      <c r="U35" s="55"/>
      <c r="V35" s="55"/>
      <c r="W35" s="55"/>
      <c r="X35" s="57" t="s">
        <v>47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48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2022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Polní cesta VC30 Skalice u Znojma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10. 3. 2022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30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49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28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32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50</v>
      </c>
      <c r="D52" s="88"/>
      <c r="E52" s="88"/>
      <c r="F52" s="88"/>
      <c r="G52" s="88"/>
      <c r="H52" s="89"/>
      <c r="I52" s="90" t="s">
        <v>51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52</v>
      </c>
      <c r="AH52" s="88"/>
      <c r="AI52" s="88"/>
      <c r="AJ52" s="88"/>
      <c r="AK52" s="88"/>
      <c r="AL52" s="88"/>
      <c r="AM52" s="88"/>
      <c r="AN52" s="90" t="s">
        <v>53</v>
      </c>
      <c r="AO52" s="88"/>
      <c r="AP52" s="88"/>
      <c r="AQ52" s="92" t="s">
        <v>54</v>
      </c>
      <c r="AR52" s="45"/>
      <c r="AS52" s="93" t="s">
        <v>55</v>
      </c>
      <c r="AT52" s="94" t="s">
        <v>56</v>
      </c>
      <c r="AU52" s="94" t="s">
        <v>57</v>
      </c>
      <c r="AV52" s="94" t="s">
        <v>58</v>
      </c>
      <c r="AW52" s="94" t="s">
        <v>59</v>
      </c>
      <c r="AX52" s="94" t="s">
        <v>60</v>
      </c>
      <c r="AY52" s="94" t="s">
        <v>61</v>
      </c>
      <c r="AZ52" s="94" t="s">
        <v>62</v>
      </c>
      <c r="BA52" s="94" t="s">
        <v>63</v>
      </c>
      <c r="BB52" s="94" t="s">
        <v>64</v>
      </c>
      <c r="BC52" s="94" t="s">
        <v>65</v>
      </c>
      <c r="BD52" s="95" t="s">
        <v>66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67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ROUND(SUM(AG55:AG57),2)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ROUND(SUM(AS55:AS57),2)</f>
        <v>0</v>
      </c>
      <c r="AT54" s="107">
        <f>ROUND(SUM(AV54:AW54),2)</f>
        <v>0</v>
      </c>
      <c r="AU54" s="108">
        <f>ROUND(SUM(AU55:AU57),5)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ROUND(SUM(AZ55:AZ57),2)</f>
        <v>0</v>
      </c>
      <c r="BA54" s="107">
        <f>ROUND(SUM(BA55:BA57),2)</f>
        <v>0</v>
      </c>
      <c r="BB54" s="107">
        <f>ROUND(SUM(BB55:BB57),2)</f>
        <v>0</v>
      </c>
      <c r="BC54" s="107">
        <f>ROUND(SUM(BC55:BC57),2)</f>
        <v>0</v>
      </c>
      <c r="BD54" s="109">
        <f>ROUND(SUM(BD55:BD57),2)</f>
        <v>0</v>
      </c>
      <c r="BE54" s="6"/>
      <c r="BS54" s="110" t="s">
        <v>68</v>
      </c>
      <c r="BT54" s="110" t="s">
        <v>69</v>
      </c>
      <c r="BU54" s="111" t="s">
        <v>70</v>
      </c>
      <c r="BV54" s="110" t="s">
        <v>71</v>
      </c>
      <c r="BW54" s="110" t="s">
        <v>5</v>
      </c>
      <c r="BX54" s="110" t="s">
        <v>72</v>
      </c>
      <c r="CL54" s="110" t="s">
        <v>19</v>
      </c>
    </row>
    <row r="55" s="7" customFormat="1" ht="16.5" customHeight="1">
      <c r="A55" s="112" t="s">
        <v>73</v>
      </c>
      <c r="B55" s="113"/>
      <c r="C55" s="114"/>
      <c r="D55" s="115" t="s">
        <v>74</v>
      </c>
      <c r="E55" s="115"/>
      <c r="F55" s="115"/>
      <c r="G55" s="115"/>
      <c r="H55" s="115"/>
      <c r="I55" s="116"/>
      <c r="J55" s="115" t="s">
        <v>75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'01 - Polní cesta VC30 - I...'!J30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76</v>
      </c>
      <c r="AR55" s="119"/>
      <c r="AS55" s="120">
        <v>0</v>
      </c>
      <c r="AT55" s="121">
        <f>ROUND(SUM(AV55:AW55),2)</f>
        <v>0</v>
      </c>
      <c r="AU55" s="122">
        <f>'01 - Polní cesta VC30 - I...'!P93</f>
        <v>0</v>
      </c>
      <c r="AV55" s="121">
        <f>'01 - Polní cesta VC30 - I...'!J33</f>
        <v>0</v>
      </c>
      <c r="AW55" s="121">
        <f>'01 - Polní cesta VC30 - I...'!J34</f>
        <v>0</v>
      </c>
      <c r="AX55" s="121">
        <f>'01 - Polní cesta VC30 - I...'!J35</f>
        <v>0</v>
      </c>
      <c r="AY55" s="121">
        <f>'01 - Polní cesta VC30 - I...'!J36</f>
        <v>0</v>
      </c>
      <c r="AZ55" s="121">
        <f>'01 - Polní cesta VC30 - I...'!F33</f>
        <v>0</v>
      </c>
      <c r="BA55" s="121">
        <f>'01 - Polní cesta VC30 - I...'!F34</f>
        <v>0</v>
      </c>
      <c r="BB55" s="121">
        <f>'01 - Polní cesta VC30 - I...'!F35</f>
        <v>0</v>
      </c>
      <c r="BC55" s="121">
        <f>'01 - Polní cesta VC30 - I...'!F36</f>
        <v>0</v>
      </c>
      <c r="BD55" s="123">
        <f>'01 - Polní cesta VC30 - I...'!F37</f>
        <v>0</v>
      </c>
      <c r="BE55" s="7"/>
      <c r="BT55" s="124" t="s">
        <v>77</v>
      </c>
      <c r="BV55" s="124" t="s">
        <v>71</v>
      </c>
      <c r="BW55" s="124" t="s">
        <v>78</v>
      </c>
      <c r="BX55" s="124" t="s">
        <v>5</v>
      </c>
      <c r="CL55" s="124" t="s">
        <v>19</v>
      </c>
      <c r="CM55" s="124" t="s">
        <v>79</v>
      </c>
    </row>
    <row r="56" s="7" customFormat="1" ht="16.5" customHeight="1">
      <c r="A56" s="112" t="s">
        <v>73</v>
      </c>
      <c r="B56" s="113"/>
      <c r="C56" s="114"/>
      <c r="D56" s="115" t="s">
        <v>80</v>
      </c>
      <c r="E56" s="115"/>
      <c r="F56" s="115"/>
      <c r="G56" s="115"/>
      <c r="H56" s="115"/>
      <c r="I56" s="116"/>
      <c r="J56" s="115" t="s">
        <v>81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'02 - Polní cesta VC30 - I...'!J30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76</v>
      </c>
      <c r="AR56" s="119"/>
      <c r="AS56" s="120">
        <v>0</v>
      </c>
      <c r="AT56" s="121">
        <f>ROUND(SUM(AV56:AW56),2)</f>
        <v>0</v>
      </c>
      <c r="AU56" s="122">
        <f>'02 - Polní cesta VC30 - I...'!P85</f>
        <v>0</v>
      </c>
      <c r="AV56" s="121">
        <f>'02 - Polní cesta VC30 - I...'!J33</f>
        <v>0</v>
      </c>
      <c r="AW56" s="121">
        <f>'02 - Polní cesta VC30 - I...'!J34</f>
        <v>0</v>
      </c>
      <c r="AX56" s="121">
        <f>'02 - Polní cesta VC30 - I...'!J35</f>
        <v>0</v>
      </c>
      <c r="AY56" s="121">
        <f>'02 - Polní cesta VC30 - I...'!J36</f>
        <v>0</v>
      </c>
      <c r="AZ56" s="121">
        <f>'02 - Polní cesta VC30 - I...'!F33</f>
        <v>0</v>
      </c>
      <c r="BA56" s="121">
        <f>'02 - Polní cesta VC30 - I...'!F34</f>
        <v>0</v>
      </c>
      <c r="BB56" s="121">
        <f>'02 - Polní cesta VC30 - I...'!F35</f>
        <v>0</v>
      </c>
      <c r="BC56" s="121">
        <f>'02 - Polní cesta VC30 - I...'!F36</f>
        <v>0</v>
      </c>
      <c r="BD56" s="123">
        <f>'02 - Polní cesta VC30 - I...'!F37</f>
        <v>0</v>
      </c>
      <c r="BE56" s="7"/>
      <c r="BT56" s="124" t="s">
        <v>77</v>
      </c>
      <c r="BV56" s="124" t="s">
        <v>71</v>
      </c>
      <c r="BW56" s="124" t="s">
        <v>82</v>
      </c>
      <c r="BX56" s="124" t="s">
        <v>5</v>
      </c>
      <c r="CL56" s="124" t="s">
        <v>19</v>
      </c>
      <c r="CM56" s="124" t="s">
        <v>79</v>
      </c>
    </row>
    <row r="57" s="7" customFormat="1" ht="16.5" customHeight="1">
      <c r="A57" s="112" t="s">
        <v>73</v>
      </c>
      <c r="B57" s="113"/>
      <c r="C57" s="114"/>
      <c r="D57" s="115" t="s">
        <v>83</v>
      </c>
      <c r="E57" s="115"/>
      <c r="F57" s="115"/>
      <c r="G57" s="115"/>
      <c r="H57" s="115"/>
      <c r="I57" s="116"/>
      <c r="J57" s="115" t="s">
        <v>84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'03 - Most M8 přes vodoteč...'!J30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76</v>
      </c>
      <c r="AR57" s="119"/>
      <c r="AS57" s="125">
        <v>0</v>
      </c>
      <c r="AT57" s="126">
        <f>ROUND(SUM(AV57:AW57),2)</f>
        <v>0</v>
      </c>
      <c r="AU57" s="127">
        <f>'03 - Most M8 přes vodoteč...'!P92</f>
        <v>0</v>
      </c>
      <c r="AV57" s="126">
        <f>'03 - Most M8 přes vodoteč...'!J33</f>
        <v>0</v>
      </c>
      <c r="AW57" s="126">
        <f>'03 - Most M8 přes vodoteč...'!J34</f>
        <v>0</v>
      </c>
      <c r="AX57" s="126">
        <f>'03 - Most M8 přes vodoteč...'!J35</f>
        <v>0</v>
      </c>
      <c r="AY57" s="126">
        <f>'03 - Most M8 přes vodoteč...'!J36</f>
        <v>0</v>
      </c>
      <c r="AZ57" s="126">
        <f>'03 - Most M8 přes vodoteč...'!F33</f>
        <v>0</v>
      </c>
      <c r="BA57" s="126">
        <f>'03 - Most M8 přes vodoteč...'!F34</f>
        <v>0</v>
      </c>
      <c r="BB57" s="126">
        <f>'03 - Most M8 přes vodoteč...'!F35</f>
        <v>0</v>
      </c>
      <c r="BC57" s="126">
        <f>'03 - Most M8 přes vodoteč...'!F36</f>
        <v>0</v>
      </c>
      <c r="BD57" s="128">
        <f>'03 - Most M8 přes vodoteč...'!F37</f>
        <v>0</v>
      </c>
      <c r="BE57" s="7"/>
      <c r="BT57" s="124" t="s">
        <v>77</v>
      </c>
      <c r="BV57" s="124" t="s">
        <v>71</v>
      </c>
      <c r="BW57" s="124" t="s">
        <v>85</v>
      </c>
      <c r="BX57" s="124" t="s">
        <v>5</v>
      </c>
      <c r="CL57" s="124" t="s">
        <v>19</v>
      </c>
      <c r="CM57" s="124" t="s">
        <v>79</v>
      </c>
    </row>
    <row r="58" s="2" customFormat="1" ht="30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  <row r="59" s="2" customFormat="1" ht="6.96" customHeight="1">
      <c r="A59" s="39"/>
      <c r="B59" s="60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</sheetData>
  <sheetProtection sheet="1" formatColumns="0" formatRows="0" objects="1" scenarios="1" spinCount="100000" saltValue="QKtgrEZyQgUTQKbEGt7Qgz3tAi7MWZh9iAnQEKpujbL1VXjc+XY3hmuRMhUBBJYrVonZqyg27Lqft7HueHyuDg==" hashValue="Ms0ZuB0JUktASmjr1WKg5iyW6Trpke8i8XP9kW9FSxI4/GClavIR8b9G/VLYK2BhxmuzbRI5BG88e37mIYfn9A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01 - Polní cesta VC30 - I...'!C2" display="/"/>
    <hyperlink ref="A56" location="'02 - Polní cesta VC30 - I...'!C2" display="/"/>
    <hyperlink ref="A57" location="'03 - Most M8 přes vodoteč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78</v>
      </c>
      <c r="AZ2" s="129" t="s">
        <v>86</v>
      </c>
      <c r="BA2" s="129" t="s">
        <v>87</v>
      </c>
      <c r="BB2" s="129" t="s">
        <v>19</v>
      </c>
      <c r="BC2" s="129" t="s">
        <v>88</v>
      </c>
      <c r="BD2" s="129" t="s">
        <v>79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79</v>
      </c>
    </row>
    <row r="4" s="1" customFormat="1" ht="24.96" customHeight="1">
      <c r="B4" s="21"/>
      <c r="D4" s="132" t="s">
        <v>89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Polní cesta VC30 Skalice u Znojma</v>
      </c>
      <c r="F7" s="134"/>
      <c r="G7" s="134"/>
      <c r="H7" s="134"/>
      <c r="L7" s="21"/>
    </row>
    <row r="8" s="2" customFormat="1" ht="12" customHeight="1">
      <c r="A8" s="39"/>
      <c r="B8" s="45"/>
      <c r="C8" s="39"/>
      <c r="D8" s="134" t="s">
        <v>90</v>
      </c>
      <c r="E8" s="39"/>
      <c r="F8" s="39"/>
      <c r="G8" s="39"/>
      <c r="H8" s="39"/>
      <c r="I8" s="39"/>
      <c r="J8" s="39"/>
      <c r="K8" s="39"/>
      <c r="L8" s="13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7" t="s">
        <v>91</v>
      </c>
      <c r="F9" s="39"/>
      <c r="G9" s="39"/>
      <c r="H9" s="39"/>
      <c r="I9" s="39"/>
      <c r="J9" s="39"/>
      <c r="K9" s="39"/>
      <c r="L9" s="13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4" t="s">
        <v>18</v>
      </c>
      <c r="E11" s="39"/>
      <c r="F11" s="138" t="s">
        <v>19</v>
      </c>
      <c r="G11" s="39"/>
      <c r="H11" s="39"/>
      <c r="I11" s="134" t="s">
        <v>20</v>
      </c>
      <c r="J11" s="138" t="s">
        <v>19</v>
      </c>
      <c r="K11" s="39"/>
      <c r="L11" s="13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4" t="s">
        <v>21</v>
      </c>
      <c r="E12" s="39"/>
      <c r="F12" s="138" t="s">
        <v>22</v>
      </c>
      <c r="G12" s="39"/>
      <c r="H12" s="39"/>
      <c r="I12" s="134" t="s">
        <v>23</v>
      </c>
      <c r="J12" s="139" t="str">
        <f>'Rekapitulace stavby'!AN8</f>
        <v>10. 3. 2022</v>
      </c>
      <c r="K12" s="39"/>
      <c r="L12" s="13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4" t="s">
        <v>25</v>
      </c>
      <c r="E14" s="39"/>
      <c r="F14" s="39"/>
      <c r="G14" s="39"/>
      <c r="H14" s="39"/>
      <c r="I14" s="134" t="s">
        <v>26</v>
      </c>
      <c r="J14" s="138" t="str">
        <f>IF('Rekapitulace stavby'!AN10="","",'Rekapitulace stavby'!AN10)</f>
        <v/>
      </c>
      <c r="K14" s="39"/>
      <c r="L14" s="13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8" t="str">
        <f>IF('Rekapitulace stavby'!E11="","",'Rekapitulace stavby'!E11)</f>
        <v xml:space="preserve"> </v>
      </c>
      <c r="F15" s="39"/>
      <c r="G15" s="39"/>
      <c r="H15" s="39"/>
      <c r="I15" s="134" t="s">
        <v>27</v>
      </c>
      <c r="J15" s="138" t="str">
        <f>IF('Rekapitulace stavby'!AN11="","",'Rekapitulace stavby'!AN11)</f>
        <v/>
      </c>
      <c r="K15" s="39"/>
      <c r="L15" s="13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4" t="s">
        <v>28</v>
      </c>
      <c r="E17" s="39"/>
      <c r="F17" s="39"/>
      <c r="G17" s="39"/>
      <c r="H17" s="39"/>
      <c r="I17" s="134" t="s">
        <v>26</v>
      </c>
      <c r="J17" s="34" t="str">
        <f>'Rekapitulace stavby'!AN13</f>
        <v>Vyplň údaj</v>
      </c>
      <c r="K17" s="39"/>
      <c r="L17" s="13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8"/>
      <c r="G18" s="138"/>
      <c r="H18" s="138"/>
      <c r="I18" s="134" t="s">
        <v>27</v>
      </c>
      <c r="J18" s="34" t="str">
        <f>'Rekapitulace stavby'!AN14</f>
        <v>Vyplň údaj</v>
      </c>
      <c r="K18" s="39"/>
      <c r="L18" s="13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4" t="s">
        <v>30</v>
      </c>
      <c r="E20" s="39"/>
      <c r="F20" s="39"/>
      <c r="G20" s="39"/>
      <c r="H20" s="39"/>
      <c r="I20" s="134" t="s">
        <v>26</v>
      </c>
      <c r="J20" s="138" t="str">
        <f>IF('Rekapitulace stavby'!AN16="","",'Rekapitulace stavby'!AN16)</f>
        <v/>
      </c>
      <c r="K20" s="39"/>
      <c r="L20" s="13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8" t="str">
        <f>IF('Rekapitulace stavby'!E17="","",'Rekapitulace stavby'!E17)</f>
        <v xml:space="preserve"> </v>
      </c>
      <c r="F21" s="39"/>
      <c r="G21" s="39"/>
      <c r="H21" s="39"/>
      <c r="I21" s="134" t="s">
        <v>27</v>
      </c>
      <c r="J21" s="138" t="str">
        <f>IF('Rekapitulace stavby'!AN17="","",'Rekapitulace stavby'!AN17)</f>
        <v/>
      </c>
      <c r="K21" s="39"/>
      <c r="L21" s="13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4" t="s">
        <v>32</v>
      </c>
      <c r="E23" s="39"/>
      <c r="F23" s="39"/>
      <c r="G23" s="39"/>
      <c r="H23" s="39"/>
      <c r="I23" s="134" t="s">
        <v>26</v>
      </c>
      <c r="J23" s="138" t="str">
        <f>IF('Rekapitulace stavby'!AN19="","",'Rekapitulace stavby'!AN19)</f>
        <v/>
      </c>
      <c r="K23" s="39"/>
      <c r="L23" s="13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8" t="str">
        <f>IF('Rekapitulace stavby'!E20="","",'Rekapitulace stavby'!E20)</f>
        <v xml:space="preserve"> </v>
      </c>
      <c r="F24" s="39"/>
      <c r="G24" s="39"/>
      <c r="H24" s="39"/>
      <c r="I24" s="134" t="s">
        <v>27</v>
      </c>
      <c r="J24" s="138" t="str">
        <f>IF('Rekapitulace stavby'!AN20="","",'Rekapitulace stavby'!AN20)</f>
        <v/>
      </c>
      <c r="K24" s="39"/>
      <c r="L24" s="13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4" t="s">
        <v>33</v>
      </c>
      <c r="E26" s="39"/>
      <c r="F26" s="39"/>
      <c r="G26" s="39"/>
      <c r="H26" s="39"/>
      <c r="I26" s="39"/>
      <c r="J26" s="39"/>
      <c r="K26" s="39"/>
      <c r="L26" s="13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4"/>
      <c r="E29" s="144"/>
      <c r="F29" s="144"/>
      <c r="G29" s="144"/>
      <c r="H29" s="144"/>
      <c r="I29" s="144"/>
      <c r="J29" s="144"/>
      <c r="K29" s="144"/>
      <c r="L29" s="13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5" t="s">
        <v>35</v>
      </c>
      <c r="E30" s="39"/>
      <c r="F30" s="39"/>
      <c r="G30" s="39"/>
      <c r="H30" s="39"/>
      <c r="I30" s="39"/>
      <c r="J30" s="146">
        <f>ROUND(J93, 2)</f>
        <v>0</v>
      </c>
      <c r="K30" s="39"/>
      <c r="L30" s="13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4"/>
      <c r="E31" s="144"/>
      <c r="F31" s="144"/>
      <c r="G31" s="144"/>
      <c r="H31" s="144"/>
      <c r="I31" s="144"/>
      <c r="J31" s="144"/>
      <c r="K31" s="144"/>
      <c r="L31" s="13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7" t="s">
        <v>37</v>
      </c>
      <c r="G32" s="39"/>
      <c r="H32" s="39"/>
      <c r="I32" s="147" t="s">
        <v>36</v>
      </c>
      <c r="J32" s="147" t="s">
        <v>38</v>
      </c>
      <c r="K32" s="39"/>
      <c r="L32" s="13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8" t="s">
        <v>39</v>
      </c>
      <c r="E33" s="134" t="s">
        <v>40</v>
      </c>
      <c r="F33" s="149">
        <f>ROUND((SUM(BE93:BE379)),  2)</f>
        <v>0</v>
      </c>
      <c r="G33" s="39"/>
      <c r="H33" s="39"/>
      <c r="I33" s="150">
        <v>0.20999999999999999</v>
      </c>
      <c r="J33" s="149">
        <f>ROUND(((SUM(BE93:BE379))*I33),  2)</f>
        <v>0</v>
      </c>
      <c r="K33" s="39"/>
      <c r="L33" s="13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4" t="s">
        <v>41</v>
      </c>
      <c r="F34" s="149">
        <f>ROUND((SUM(BF93:BF379)),  2)</f>
        <v>0</v>
      </c>
      <c r="G34" s="39"/>
      <c r="H34" s="39"/>
      <c r="I34" s="150">
        <v>0.14999999999999999</v>
      </c>
      <c r="J34" s="149">
        <f>ROUND(((SUM(BF93:BF379))*I34),  2)</f>
        <v>0</v>
      </c>
      <c r="K34" s="39"/>
      <c r="L34" s="13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4" t="s">
        <v>42</v>
      </c>
      <c r="F35" s="149">
        <f>ROUND((SUM(BG93:BG379)),  2)</f>
        <v>0</v>
      </c>
      <c r="G35" s="39"/>
      <c r="H35" s="39"/>
      <c r="I35" s="150">
        <v>0.20999999999999999</v>
      </c>
      <c r="J35" s="149">
        <f>0</f>
        <v>0</v>
      </c>
      <c r="K35" s="39"/>
      <c r="L35" s="13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4" t="s">
        <v>43</v>
      </c>
      <c r="F36" s="149">
        <f>ROUND((SUM(BH93:BH379)),  2)</f>
        <v>0</v>
      </c>
      <c r="G36" s="39"/>
      <c r="H36" s="39"/>
      <c r="I36" s="150">
        <v>0.14999999999999999</v>
      </c>
      <c r="J36" s="149">
        <f>0</f>
        <v>0</v>
      </c>
      <c r="K36" s="39"/>
      <c r="L36" s="13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4" t="s">
        <v>44</v>
      </c>
      <c r="F37" s="149">
        <f>ROUND((SUM(BI93:BI379)),  2)</f>
        <v>0</v>
      </c>
      <c r="G37" s="39"/>
      <c r="H37" s="39"/>
      <c r="I37" s="150">
        <v>0</v>
      </c>
      <c r="J37" s="149">
        <f>0</f>
        <v>0</v>
      </c>
      <c r="K37" s="39"/>
      <c r="L37" s="13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92</v>
      </c>
      <c r="D45" s="41"/>
      <c r="E45" s="41"/>
      <c r="F45" s="41"/>
      <c r="G45" s="41"/>
      <c r="H45" s="41"/>
      <c r="I45" s="41"/>
      <c r="J45" s="41"/>
      <c r="K45" s="41"/>
      <c r="L45" s="136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2" t="str">
        <f>E7</f>
        <v>Polní cesta VC30 Skalice u Znojma</v>
      </c>
      <c r="F48" s="33"/>
      <c r="G48" s="33"/>
      <c r="H48" s="33"/>
      <c r="I48" s="41"/>
      <c r="J48" s="41"/>
      <c r="K48" s="41"/>
      <c r="L48" s="13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90</v>
      </c>
      <c r="D49" s="41"/>
      <c r="E49" s="41"/>
      <c r="F49" s="41"/>
      <c r="G49" s="41"/>
      <c r="H49" s="41"/>
      <c r="I49" s="41"/>
      <c r="J49" s="41"/>
      <c r="K49" s="41"/>
      <c r="L49" s="13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01 - Polní cesta VC30 - I.etapa</v>
      </c>
      <c r="F50" s="41"/>
      <c r="G50" s="41"/>
      <c r="H50" s="41"/>
      <c r="I50" s="41"/>
      <c r="J50" s="41"/>
      <c r="K50" s="41"/>
      <c r="L50" s="13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10. 3. 2022</v>
      </c>
      <c r="K52" s="41"/>
      <c r="L52" s="13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3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3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3" t="s">
        <v>93</v>
      </c>
      <c r="D57" s="164"/>
      <c r="E57" s="164"/>
      <c r="F57" s="164"/>
      <c r="G57" s="164"/>
      <c r="H57" s="164"/>
      <c r="I57" s="164"/>
      <c r="J57" s="165" t="s">
        <v>94</v>
      </c>
      <c r="K57" s="164"/>
      <c r="L57" s="13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6" t="s">
        <v>67</v>
      </c>
      <c r="D59" s="41"/>
      <c r="E59" s="41"/>
      <c r="F59" s="41"/>
      <c r="G59" s="41"/>
      <c r="H59" s="41"/>
      <c r="I59" s="41"/>
      <c r="J59" s="103">
        <f>J93</f>
        <v>0</v>
      </c>
      <c r="K59" s="41"/>
      <c r="L59" s="13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95</v>
      </c>
    </row>
    <row r="60" s="9" customFormat="1" ht="24.96" customHeight="1">
      <c r="A60" s="9"/>
      <c r="B60" s="167"/>
      <c r="C60" s="168"/>
      <c r="D60" s="169" t="s">
        <v>96</v>
      </c>
      <c r="E60" s="170"/>
      <c r="F60" s="170"/>
      <c r="G60" s="170"/>
      <c r="H60" s="170"/>
      <c r="I60" s="170"/>
      <c r="J60" s="171">
        <f>J94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97</v>
      </c>
      <c r="E61" s="176"/>
      <c r="F61" s="176"/>
      <c r="G61" s="176"/>
      <c r="H61" s="176"/>
      <c r="I61" s="176"/>
      <c r="J61" s="177">
        <f>J95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98</v>
      </c>
      <c r="E62" s="176"/>
      <c r="F62" s="176"/>
      <c r="G62" s="176"/>
      <c r="H62" s="176"/>
      <c r="I62" s="176"/>
      <c r="J62" s="177">
        <f>J185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99</v>
      </c>
      <c r="E63" s="176"/>
      <c r="F63" s="176"/>
      <c r="G63" s="176"/>
      <c r="H63" s="176"/>
      <c r="I63" s="176"/>
      <c r="J63" s="177">
        <f>J213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100</v>
      </c>
      <c r="E64" s="176"/>
      <c r="F64" s="176"/>
      <c r="G64" s="176"/>
      <c r="H64" s="176"/>
      <c r="I64" s="176"/>
      <c r="J64" s="177">
        <f>J220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101</v>
      </c>
      <c r="E65" s="176"/>
      <c r="F65" s="176"/>
      <c r="G65" s="176"/>
      <c r="H65" s="176"/>
      <c r="I65" s="176"/>
      <c r="J65" s="177">
        <f>J249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102</v>
      </c>
      <c r="E66" s="176"/>
      <c r="F66" s="176"/>
      <c r="G66" s="176"/>
      <c r="H66" s="176"/>
      <c r="I66" s="176"/>
      <c r="J66" s="177">
        <f>J273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103</v>
      </c>
      <c r="E67" s="176"/>
      <c r="F67" s="176"/>
      <c r="G67" s="176"/>
      <c r="H67" s="176"/>
      <c r="I67" s="176"/>
      <c r="J67" s="177">
        <f>J290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73"/>
      <c r="C68" s="174"/>
      <c r="D68" s="175" t="s">
        <v>104</v>
      </c>
      <c r="E68" s="176"/>
      <c r="F68" s="176"/>
      <c r="G68" s="176"/>
      <c r="H68" s="176"/>
      <c r="I68" s="176"/>
      <c r="J68" s="177">
        <f>J291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73"/>
      <c r="C69" s="174"/>
      <c r="D69" s="175" t="s">
        <v>105</v>
      </c>
      <c r="E69" s="176"/>
      <c r="F69" s="176"/>
      <c r="G69" s="176"/>
      <c r="H69" s="176"/>
      <c r="I69" s="176"/>
      <c r="J69" s="177">
        <f>J310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4.88" customHeight="1">
      <c r="A70" s="10"/>
      <c r="B70" s="173"/>
      <c r="C70" s="174"/>
      <c r="D70" s="175" t="s">
        <v>106</v>
      </c>
      <c r="E70" s="176"/>
      <c r="F70" s="176"/>
      <c r="G70" s="176"/>
      <c r="H70" s="176"/>
      <c r="I70" s="176"/>
      <c r="J70" s="177">
        <f>J326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4.88" customHeight="1">
      <c r="A71" s="10"/>
      <c r="B71" s="173"/>
      <c r="C71" s="174"/>
      <c r="D71" s="175" t="s">
        <v>107</v>
      </c>
      <c r="E71" s="176"/>
      <c r="F71" s="176"/>
      <c r="G71" s="176"/>
      <c r="H71" s="176"/>
      <c r="I71" s="176"/>
      <c r="J71" s="177">
        <f>J346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67"/>
      <c r="C72" s="168"/>
      <c r="D72" s="169" t="s">
        <v>108</v>
      </c>
      <c r="E72" s="170"/>
      <c r="F72" s="170"/>
      <c r="G72" s="170"/>
      <c r="H72" s="170"/>
      <c r="I72" s="170"/>
      <c r="J72" s="171">
        <f>J350</f>
        <v>0</v>
      </c>
      <c r="K72" s="168"/>
      <c r="L72" s="172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9" customFormat="1" ht="24.96" customHeight="1">
      <c r="A73" s="9"/>
      <c r="B73" s="167"/>
      <c r="C73" s="168"/>
      <c r="D73" s="169" t="s">
        <v>109</v>
      </c>
      <c r="E73" s="170"/>
      <c r="F73" s="170"/>
      <c r="G73" s="170"/>
      <c r="H73" s="170"/>
      <c r="I73" s="170"/>
      <c r="J73" s="171">
        <f>J374</f>
        <v>0</v>
      </c>
      <c r="K73" s="168"/>
      <c r="L73" s="172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2" customFormat="1" ht="21.84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13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9" s="2" customFormat="1" ht="6.96" customHeight="1">
      <c r="A79" s="39"/>
      <c r="B79" s="62"/>
      <c r="C79" s="63"/>
      <c r="D79" s="63"/>
      <c r="E79" s="63"/>
      <c r="F79" s="63"/>
      <c r="G79" s="63"/>
      <c r="H79" s="63"/>
      <c r="I79" s="63"/>
      <c r="J79" s="63"/>
      <c r="K79" s="63"/>
      <c r="L79" s="13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4.96" customHeight="1">
      <c r="A80" s="39"/>
      <c r="B80" s="40"/>
      <c r="C80" s="24" t="s">
        <v>110</v>
      </c>
      <c r="D80" s="41"/>
      <c r="E80" s="41"/>
      <c r="F80" s="41"/>
      <c r="G80" s="41"/>
      <c r="H80" s="41"/>
      <c r="I80" s="41"/>
      <c r="J80" s="41"/>
      <c r="K80" s="41"/>
      <c r="L80" s="13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16</v>
      </c>
      <c r="D82" s="41"/>
      <c r="E82" s="41"/>
      <c r="F82" s="41"/>
      <c r="G82" s="41"/>
      <c r="H82" s="41"/>
      <c r="I82" s="41"/>
      <c r="J82" s="41"/>
      <c r="K82" s="41"/>
      <c r="L82" s="13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162" t="str">
        <f>E7</f>
        <v>Polní cesta VC30 Skalice u Znojma</v>
      </c>
      <c r="F83" s="33"/>
      <c r="G83" s="33"/>
      <c r="H83" s="33"/>
      <c r="I83" s="41"/>
      <c r="J83" s="41"/>
      <c r="K83" s="41"/>
      <c r="L83" s="13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90</v>
      </c>
      <c r="D84" s="41"/>
      <c r="E84" s="41"/>
      <c r="F84" s="41"/>
      <c r="G84" s="41"/>
      <c r="H84" s="41"/>
      <c r="I84" s="41"/>
      <c r="J84" s="41"/>
      <c r="K84" s="41"/>
      <c r="L84" s="13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70" t="str">
        <f>E9</f>
        <v>01 - Polní cesta VC30 - I.etapa</v>
      </c>
      <c r="F85" s="41"/>
      <c r="G85" s="41"/>
      <c r="H85" s="41"/>
      <c r="I85" s="41"/>
      <c r="J85" s="41"/>
      <c r="K85" s="41"/>
      <c r="L85" s="13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21</v>
      </c>
      <c r="D87" s="41"/>
      <c r="E87" s="41"/>
      <c r="F87" s="28" t="str">
        <f>F12</f>
        <v xml:space="preserve"> </v>
      </c>
      <c r="G87" s="41"/>
      <c r="H87" s="41"/>
      <c r="I87" s="33" t="s">
        <v>23</v>
      </c>
      <c r="J87" s="73" t="str">
        <f>IF(J12="","",J12)</f>
        <v>10. 3. 2022</v>
      </c>
      <c r="K87" s="41"/>
      <c r="L87" s="13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3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25</v>
      </c>
      <c r="D89" s="41"/>
      <c r="E89" s="41"/>
      <c r="F89" s="28" t="str">
        <f>E15</f>
        <v xml:space="preserve"> </v>
      </c>
      <c r="G89" s="41"/>
      <c r="H89" s="41"/>
      <c r="I89" s="33" t="s">
        <v>30</v>
      </c>
      <c r="J89" s="37" t="str">
        <f>E21</f>
        <v xml:space="preserve"> </v>
      </c>
      <c r="K89" s="41"/>
      <c r="L89" s="13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28</v>
      </c>
      <c r="D90" s="41"/>
      <c r="E90" s="41"/>
      <c r="F90" s="28" t="str">
        <f>IF(E18="","",E18)</f>
        <v>Vyplň údaj</v>
      </c>
      <c r="G90" s="41"/>
      <c r="H90" s="41"/>
      <c r="I90" s="33" t="s">
        <v>32</v>
      </c>
      <c r="J90" s="37" t="str">
        <f>E24</f>
        <v xml:space="preserve"> </v>
      </c>
      <c r="K90" s="41"/>
      <c r="L90" s="13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3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11" customFormat="1" ht="29.28" customHeight="1">
      <c r="A92" s="179"/>
      <c r="B92" s="180"/>
      <c r="C92" s="181" t="s">
        <v>111</v>
      </c>
      <c r="D92" s="182" t="s">
        <v>54</v>
      </c>
      <c r="E92" s="182" t="s">
        <v>50</v>
      </c>
      <c r="F92" s="182" t="s">
        <v>51</v>
      </c>
      <c r="G92" s="182" t="s">
        <v>112</v>
      </c>
      <c r="H92" s="182" t="s">
        <v>113</v>
      </c>
      <c r="I92" s="182" t="s">
        <v>114</v>
      </c>
      <c r="J92" s="182" t="s">
        <v>94</v>
      </c>
      <c r="K92" s="183" t="s">
        <v>115</v>
      </c>
      <c r="L92" s="184"/>
      <c r="M92" s="93" t="s">
        <v>19</v>
      </c>
      <c r="N92" s="94" t="s">
        <v>39</v>
      </c>
      <c r="O92" s="94" t="s">
        <v>116</v>
      </c>
      <c r="P92" s="94" t="s">
        <v>117</v>
      </c>
      <c r="Q92" s="94" t="s">
        <v>118</v>
      </c>
      <c r="R92" s="94" t="s">
        <v>119</v>
      </c>
      <c r="S92" s="94" t="s">
        <v>120</v>
      </c>
      <c r="T92" s="95" t="s">
        <v>121</v>
      </c>
      <c r="U92" s="179"/>
      <c r="V92" s="179"/>
      <c r="W92" s="179"/>
      <c r="X92" s="179"/>
      <c r="Y92" s="179"/>
      <c r="Z92" s="179"/>
      <c r="AA92" s="179"/>
      <c r="AB92" s="179"/>
      <c r="AC92" s="179"/>
      <c r="AD92" s="179"/>
      <c r="AE92" s="179"/>
    </row>
    <row r="93" s="2" customFormat="1" ht="22.8" customHeight="1">
      <c r="A93" s="39"/>
      <c r="B93" s="40"/>
      <c r="C93" s="100" t="s">
        <v>122</v>
      </c>
      <c r="D93" s="41"/>
      <c r="E93" s="41"/>
      <c r="F93" s="41"/>
      <c r="G93" s="41"/>
      <c r="H93" s="41"/>
      <c r="I93" s="41"/>
      <c r="J93" s="185">
        <f>BK93</f>
        <v>0</v>
      </c>
      <c r="K93" s="41"/>
      <c r="L93" s="45"/>
      <c r="M93" s="96"/>
      <c r="N93" s="186"/>
      <c r="O93" s="97"/>
      <c r="P93" s="187">
        <f>P94+P350+P374</f>
        <v>0</v>
      </c>
      <c r="Q93" s="97"/>
      <c r="R93" s="187">
        <f>R94+R350+R374</f>
        <v>400.42797531999997</v>
      </c>
      <c r="S93" s="97"/>
      <c r="T93" s="188">
        <f>T94+T350+T374</f>
        <v>13.985999999999999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68</v>
      </c>
      <c r="AU93" s="18" t="s">
        <v>95</v>
      </c>
      <c r="BK93" s="189">
        <f>BK94+BK350+BK374</f>
        <v>0</v>
      </c>
    </row>
    <row r="94" s="12" customFormat="1" ht="25.92" customHeight="1">
      <c r="A94" s="12"/>
      <c r="B94" s="190"/>
      <c r="C94" s="191"/>
      <c r="D94" s="192" t="s">
        <v>68</v>
      </c>
      <c r="E94" s="193" t="s">
        <v>123</v>
      </c>
      <c r="F94" s="193" t="s">
        <v>124</v>
      </c>
      <c r="G94" s="191"/>
      <c r="H94" s="191"/>
      <c r="I94" s="194"/>
      <c r="J94" s="195">
        <f>BK94</f>
        <v>0</v>
      </c>
      <c r="K94" s="191"/>
      <c r="L94" s="196"/>
      <c r="M94" s="197"/>
      <c r="N94" s="198"/>
      <c r="O94" s="198"/>
      <c r="P94" s="199">
        <f>P95+P185+P213+P220+P249+P273+P290</f>
        <v>0</v>
      </c>
      <c r="Q94" s="198"/>
      <c r="R94" s="199">
        <f>R95+R185+R213+R220+R249+R273+R290</f>
        <v>400.42797531999997</v>
      </c>
      <c r="S94" s="198"/>
      <c r="T94" s="200">
        <f>T95+T185+T213+T220+T249+T273+T290</f>
        <v>13.985999999999999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1" t="s">
        <v>77</v>
      </c>
      <c r="AT94" s="202" t="s">
        <v>68</v>
      </c>
      <c r="AU94" s="202" t="s">
        <v>69</v>
      </c>
      <c r="AY94" s="201" t="s">
        <v>125</v>
      </c>
      <c r="BK94" s="203">
        <f>BK95+BK185+BK213+BK220+BK249+BK273+BK290</f>
        <v>0</v>
      </c>
    </row>
    <row r="95" s="12" customFormat="1" ht="22.8" customHeight="1">
      <c r="A95" s="12"/>
      <c r="B95" s="190"/>
      <c r="C95" s="191"/>
      <c r="D95" s="192" t="s">
        <v>68</v>
      </c>
      <c r="E95" s="204" t="s">
        <v>77</v>
      </c>
      <c r="F95" s="204" t="s">
        <v>126</v>
      </c>
      <c r="G95" s="191"/>
      <c r="H95" s="191"/>
      <c r="I95" s="194"/>
      <c r="J95" s="205">
        <f>BK95</f>
        <v>0</v>
      </c>
      <c r="K95" s="191"/>
      <c r="L95" s="196"/>
      <c r="M95" s="197"/>
      <c r="N95" s="198"/>
      <c r="O95" s="198"/>
      <c r="P95" s="199">
        <f>SUM(P96:P184)</f>
        <v>0</v>
      </c>
      <c r="Q95" s="198"/>
      <c r="R95" s="199">
        <f>SUM(R96:R184)</f>
        <v>0</v>
      </c>
      <c r="S95" s="198"/>
      <c r="T95" s="200">
        <f>SUM(T96:T184)</f>
        <v>13.985999999999999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1" t="s">
        <v>77</v>
      </c>
      <c r="AT95" s="202" t="s">
        <v>68</v>
      </c>
      <c r="AU95" s="202" t="s">
        <v>77</v>
      </c>
      <c r="AY95" s="201" t="s">
        <v>125</v>
      </c>
      <c r="BK95" s="203">
        <f>SUM(BK96:BK184)</f>
        <v>0</v>
      </c>
    </row>
    <row r="96" s="2" customFormat="1" ht="16.5" customHeight="1">
      <c r="A96" s="39"/>
      <c r="B96" s="40"/>
      <c r="C96" s="206" t="s">
        <v>77</v>
      </c>
      <c r="D96" s="206" t="s">
        <v>127</v>
      </c>
      <c r="E96" s="207" t="s">
        <v>128</v>
      </c>
      <c r="F96" s="208" t="s">
        <v>129</v>
      </c>
      <c r="G96" s="209" t="s">
        <v>130</v>
      </c>
      <c r="H96" s="210">
        <v>18.899999999999999</v>
      </c>
      <c r="I96" s="211"/>
      <c r="J96" s="212">
        <f>ROUND(I96*H96,2)</f>
        <v>0</v>
      </c>
      <c r="K96" s="208" t="s">
        <v>131</v>
      </c>
      <c r="L96" s="45"/>
      <c r="M96" s="213" t="s">
        <v>19</v>
      </c>
      <c r="N96" s="214" t="s">
        <v>40</v>
      </c>
      <c r="O96" s="85"/>
      <c r="P96" s="215">
        <f>O96*H96</f>
        <v>0</v>
      </c>
      <c r="Q96" s="215">
        <v>0</v>
      </c>
      <c r="R96" s="215">
        <f>Q96*H96</f>
        <v>0</v>
      </c>
      <c r="S96" s="215">
        <v>0.22</v>
      </c>
      <c r="T96" s="216">
        <f>S96*H96</f>
        <v>4.1579999999999995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7" t="s">
        <v>132</v>
      </c>
      <c r="AT96" s="217" t="s">
        <v>127</v>
      </c>
      <c r="AU96" s="217" t="s">
        <v>79</v>
      </c>
      <c r="AY96" s="18" t="s">
        <v>125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8" t="s">
        <v>77</v>
      </c>
      <c r="BK96" s="218">
        <f>ROUND(I96*H96,2)</f>
        <v>0</v>
      </c>
      <c r="BL96" s="18" t="s">
        <v>132</v>
      </c>
      <c r="BM96" s="217" t="s">
        <v>133</v>
      </c>
    </row>
    <row r="97" s="2" customFormat="1">
      <c r="A97" s="39"/>
      <c r="B97" s="40"/>
      <c r="C97" s="41"/>
      <c r="D97" s="219" t="s">
        <v>134</v>
      </c>
      <c r="E97" s="41"/>
      <c r="F97" s="220" t="s">
        <v>135</v>
      </c>
      <c r="G97" s="41"/>
      <c r="H97" s="41"/>
      <c r="I97" s="221"/>
      <c r="J97" s="41"/>
      <c r="K97" s="41"/>
      <c r="L97" s="45"/>
      <c r="M97" s="222"/>
      <c r="N97" s="223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134</v>
      </c>
      <c r="AU97" s="18" t="s">
        <v>79</v>
      </c>
    </row>
    <row r="98" s="2" customFormat="1">
      <c r="A98" s="39"/>
      <c r="B98" s="40"/>
      <c r="C98" s="41"/>
      <c r="D98" s="224" t="s">
        <v>136</v>
      </c>
      <c r="E98" s="41"/>
      <c r="F98" s="225" t="s">
        <v>137</v>
      </c>
      <c r="G98" s="41"/>
      <c r="H98" s="41"/>
      <c r="I98" s="221"/>
      <c r="J98" s="41"/>
      <c r="K98" s="41"/>
      <c r="L98" s="45"/>
      <c r="M98" s="222"/>
      <c r="N98" s="223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136</v>
      </c>
      <c r="AU98" s="18" t="s">
        <v>79</v>
      </c>
    </row>
    <row r="99" s="2" customFormat="1" ht="16.5" customHeight="1">
      <c r="A99" s="39"/>
      <c r="B99" s="40"/>
      <c r="C99" s="206" t="s">
        <v>79</v>
      </c>
      <c r="D99" s="206" t="s">
        <v>127</v>
      </c>
      <c r="E99" s="207" t="s">
        <v>138</v>
      </c>
      <c r="F99" s="208" t="s">
        <v>139</v>
      </c>
      <c r="G99" s="209" t="s">
        <v>140</v>
      </c>
      <c r="H99" s="210">
        <v>7.5599999999999996</v>
      </c>
      <c r="I99" s="211"/>
      <c r="J99" s="212">
        <f>ROUND(I99*H99,2)</f>
        <v>0</v>
      </c>
      <c r="K99" s="208" t="s">
        <v>131</v>
      </c>
      <c r="L99" s="45"/>
      <c r="M99" s="213" t="s">
        <v>19</v>
      </c>
      <c r="N99" s="214" t="s">
        <v>40</v>
      </c>
      <c r="O99" s="85"/>
      <c r="P99" s="215">
        <f>O99*H99</f>
        <v>0</v>
      </c>
      <c r="Q99" s="215">
        <v>0</v>
      </c>
      <c r="R99" s="215">
        <f>Q99*H99</f>
        <v>0</v>
      </c>
      <c r="S99" s="215">
        <v>1.3</v>
      </c>
      <c r="T99" s="216">
        <f>S99*H99</f>
        <v>9.8279999999999994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7" t="s">
        <v>132</v>
      </c>
      <c r="AT99" s="217" t="s">
        <v>127</v>
      </c>
      <c r="AU99" s="217" t="s">
        <v>79</v>
      </c>
      <c r="AY99" s="18" t="s">
        <v>125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8" t="s">
        <v>77</v>
      </c>
      <c r="BK99" s="218">
        <f>ROUND(I99*H99,2)</f>
        <v>0</v>
      </c>
      <c r="BL99" s="18" t="s">
        <v>132</v>
      </c>
      <c r="BM99" s="217" t="s">
        <v>141</v>
      </c>
    </row>
    <row r="100" s="2" customFormat="1">
      <c r="A100" s="39"/>
      <c r="B100" s="40"/>
      <c r="C100" s="41"/>
      <c r="D100" s="219" t="s">
        <v>134</v>
      </c>
      <c r="E100" s="41"/>
      <c r="F100" s="220" t="s">
        <v>142</v>
      </c>
      <c r="G100" s="41"/>
      <c r="H100" s="41"/>
      <c r="I100" s="221"/>
      <c r="J100" s="41"/>
      <c r="K100" s="41"/>
      <c r="L100" s="45"/>
      <c r="M100" s="222"/>
      <c r="N100" s="223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134</v>
      </c>
      <c r="AU100" s="18" t="s">
        <v>79</v>
      </c>
    </row>
    <row r="101" s="2" customFormat="1">
      <c r="A101" s="39"/>
      <c r="B101" s="40"/>
      <c r="C101" s="41"/>
      <c r="D101" s="224" t="s">
        <v>136</v>
      </c>
      <c r="E101" s="41"/>
      <c r="F101" s="225" t="s">
        <v>143</v>
      </c>
      <c r="G101" s="41"/>
      <c r="H101" s="41"/>
      <c r="I101" s="221"/>
      <c r="J101" s="41"/>
      <c r="K101" s="41"/>
      <c r="L101" s="45"/>
      <c r="M101" s="222"/>
      <c r="N101" s="223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136</v>
      </c>
      <c r="AU101" s="18" t="s">
        <v>79</v>
      </c>
    </row>
    <row r="102" s="13" customFormat="1">
      <c r="A102" s="13"/>
      <c r="B102" s="226"/>
      <c r="C102" s="227"/>
      <c r="D102" s="219" t="s">
        <v>144</v>
      </c>
      <c r="E102" s="228" t="s">
        <v>19</v>
      </c>
      <c r="F102" s="229" t="s">
        <v>145</v>
      </c>
      <c r="G102" s="227"/>
      <c r="H102" s="230">
        <v>7.5599999999999996</v>
      </c>
      <c r="I102" s="231"/>
      <c r="J102" s="227"/>
      <c r="K102" s="227"/>
      <c r="L102" s="232"/>
      <c r="M102" s="233"/>
      <c r="N102" s="234"/>
      <c r="O102" s="234"/>
      <c r="P102" s="234"/>
      <c r="Q102" s="234"/>
      <c r="R102" s="234"/>
      <c r="S102" s="234"/>
      <c r="T102" s="23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6" t="s">
        <v>144</v>
      </c>
      <c r="AU102" s="236" t="s">
        <v>79</v>
      </c>
      <c r="AV102" s="13" t="s">
        <v>79</v>
      </c>
      <c r="AW102" s="13" t="s">
        <v>31</v>
      </c>
      <c r="AX102" s="13" t="s">
        <v>77</v>
      </c>
      <c r="AY102" s="236" t="s">
        <v>125</v>
      </c>
    </row>
    <row r="103" s="2" customFormat="1" ht="16.5" customHeight="1">
      <c r="A103" s="39"/>
      <c r="B103" s="40"/>
      <c r="C103" s="206" t="s">
        <v>146</v>
      </c>
      <c r="D103" s="206" t="s">
        <v>127</v>
      </c>
      <c r="E103" s="207" t="s">
        <v>147</v>
      </c>
      <c r="F103" s="208" t="s">
        <v>148</v>
      </c>
      <c r="G103" s="209" t="s">
        <v>130</v>
      </c>
      <c r="H103" s="210">
        <v>4667.25</v>
      </c>
      <c r="I103" s="211"/>
      <c r="J103" s="212">
        <f>ROUND(I103*H103,2)</f>
        <v>0</v>
      </c>
      <c r="K103" s="208" t="s">
        <v>131</v>
      </c>
      <c r="L103" s="45"/>
      <c r="M103" s="213" t="s">
        <v>19</v>
      </c>
      <c r="N103" s="214" t="s">
        <v>40</v>
      </c>
      <c r="O103" s="85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7" t="s">
        <v>132</v>
      </c>
      <c r="AT103" s="217" t="s">
        <v>127</v>
      </c>
      <c r="AU103" s="217" t="s">
        <v>79</v>
      </c>
      <c r="AY103" s="18" t="s">
        <v>125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8" t="s">
        <v>77</v>
      </c>
      <c r="BK103" s="218">
        <f>ROUND(I103*H103,2)</f>
        <v>0</v>
      </c>
      <c r="BL103" s="18" t="s">
        <v>132</v>
      </c>
      <c r="BM103" s="217" t="s">
        <v>149</v>
      </c>
    </row>
    <row r="104" s="2" customFormat="1">
      <c r="A104" s="39"/>
      <c r="B104" s="40"/>
      <c r="C104" s="41"/>
      <c r="D104" s="219" t="s">
        <v>134</v>
      </c>
      <c r="E104" s="41"/>
      <c r="F104" s="220" t="s">
        <v>150</v>
      </c>
      <c r="G104" s="41"/>
      <c r="H104" s="41"/>
      <c r="I104" s="221"/>
      <c r="J104" s="41"/>
      <c r="K104" s="41"/>
      <c r="L104" s="45"/>
      <c r="M104" s="222"/>
      <c r="N104" s="223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134</v>
      </c>
      <c r="AU104" s="18" t="s">
        <v>79</v>
      </c>
    </row>
    <row r="105" s="2" customFormat="1">
      <c r="A105" s="39"/>
      <c r="B105" s="40"/>
      <c r="C105" s="41"/>
      <c r="D105" s="224" t="s">
        <v>136</v>
      </c>
      <c r="E105" s="41"/>
      <c r="F105" s="225" t="s">
        <v>151</v>
      </c>
      <c r="G105" s="41"/>
      <c r="H105" s="41"/>
      <c r="I105" s="221"/>
      <c r="J105" s="41"/>
      <c r="K105" s="41"/>
      <c r="L105" s="45"/>
      <c r="M105" s="222"/>
      <c r="N105" s="223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136</v>
      </c>
      <c r="AU105" s="18" t="s">
        <v>79</v>
      </c>
    </row>
    <row r="106" s="13" customFormat="1">
      <c r="A106" s="13"/>
      <c r="B106" s="226"/>
      <c r="C106" s="227"/>
      <c r="D106" s="219" t="s">
        <v>144</v>
      </c>
      <c r="E106" s="228" t="s">
        <v>19</v>
      </c>
      <c r="F106" s="229" t="s">
        <v>152</v>
      </c>
      <c r="G106" s="227"/>
      <c r="H106" s="230">
        <v>4667.25</v>
      </c>
      <c r="I106" s="231"/>
      <c r="J106" s="227"/>
      <c r="K106" s="227"/>
      <c r="L106" s="232"/>
      <c r="M106" s="233"/>
      <c r="N106" s="234"/>
      <c r="O106" s="234"/>
      <c r="P106" s="234"/>
      <c r="Q106" s="234"/>
      <c r="R106" s="234"/>
      <c r="S106" s="234"/>
      <c r="T106" s="23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6" t="s">
        <v>144</v>
      </c>
      <c r="AU106" s="236" t="s">
        <v>79</v>
      </c>
      <c r="AV106" s="13" t="s">
        <v>79</v>
      </c>
      <c r="AW106" s="13" t="s">
        <v>31</v>
      </c>
      <c r="AX106" s="13" t="s">
        <v>77</v>
      </c>
      <c r="AY106" s="236" t="s">
        <v>125</v>
      </c>
    </row>
    <row r="107" s="2" customFormat="1" ht="21.75" customHeight="1">
      <c r="A107" s="39"/>
      <c r="B107" s="40"/>
      <c r="C107" s="206" t="s">
        <v>132</v>
      </c>
      <c r="D107" s="206" t="s">
        <v>127</v>
      </c>
      <c r="E107" s="207" t="s">
        <v>153</v>
      </c>
      <c r="F107" s="208" t="s">
        <v>154</v>
      </c>
      <c r="G107" s="209" t="s">
        <v>140</v>
      </c>
      <c r="H107" s="210">
        <v>757.28999999999996</v>
      </c>
      <c r="I107" s="211"/>
      <c r="J107" s="212">
        <f>ROUND(I107*H107,2)</f>
        <v>0</v>
      </c>
      <c r="K107" s="208" t="s">
        <v>131</v>
      </c>
      <c r="L107" s="45"/>
      <c r="M107" s="213" t="s">
        <v>19</v>
      </c>
      <c r="N107" s="214" t="s">
        <v>40</v>
      </c>
      <c r="O107" s="85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7" t="s">
        <v>132</v>
      </c>
      <c r="AT107" s="217" t="s">
        <v>127</v>
      </c>
      <c r="AU107" s="217" t="s">
        <v>79</v>
      </c>
      <c r="AY107" s="18" t="s">
        <v>125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8" t="s">
        <v>77</v>
      </c>
      <c r="BK107" s="218">
        <f>ROUND(I107*H107,2)</f>
        <v>0</v>
      </c>
      <c r="BL107" s="18" t="s">
        <v>132</v>
      </c>
      <c r="BM107" s="217" t="s">
        <v>155</v>
      </c>
    </row>
    <row r="108" s="2" customFormat="1">
      <c r="A108" s="39"/>
      <c r="B108" s="40"/>
      <c r="C108" s="41"/>
      <c r="D108" s="219" t="s">
        <v>134</v>
      </c>
      <c r="E108" s="41"/>
      <c r="F108" s="220" t="s">
        <v>156</v>
      </c>
      <c r="G108" s="41"/>
      <c r="H108" s="41"/>
      <c r="I108" s="221"/>
      <c r="J108" s="41"/>
      <c r="K108" s="41"/>
      <c r="L108" s="45"/>
      <c r="M108" s="222"/>
      <c r="N108" s="223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134</v>
      </c>
      <c r="AU108" s="18" t="s">
        <v>79</v>
      </c>
    </row>
    <row r="109" s="2" customFormat="1">
      <c r="A109" s="39"/>
      <c r="B109" s="40"/>
      <c r="C109" s="41"/>
      <c r="D109" s="224" t="s">
        <v>136</v>
      </c>
      <c r="E109" s="41"/>
      <c r="F109" s="225" t="s">
        <v>157</v>
      </c>
      <c r="G109" s="41"/>
      <c r="H109" s="41"/>
      <c r="I109" s="221"/>
      <c r="J109" s="41"/>
      <c r="K109" s="41"/>
      <c r="L109" s="45"/>
      <c r="M109" s="222"/>
      <c r="N109" s="223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136</v>
      </c>
      <c r="AU109" s="18" t="s">
        <v>79</v>
      </c>
    </row>
    <row r="110" s="13" customFormat="1">
      <c r="A110" s="13"/>
      <c r="B110" s="226"/>
      <c r="C110" s="227"/>
      <c r="D110" s="219" t="s">
        <v>144</v>
      </c>
      <c r="E110" s="228" t="s">
        <v>19</v>
      </c>
      <c r="F110" s="229" t="s">
        <v>158</v>
      </c>
      <c r="G110" s="227"/>
      <c r="H110" s="230">
        <v>759.80999999999995</v>
      </c>
      <c r="I110" s="231"/>
      <c r="J110" s="227"/>
      <c r="K110" s="227"/>
      <c r="L110" s="232"/>
      <c r="M110" s="233"/>
      <c r="N110" s="234"/>
      <c r="O110" s="234"/>
      <c r="P110" s="234"/>
      <c r="Q110" s="234"/>
      <c r="R110" s="234"/>
      <c r="S110" s="234"/>
      <c r="T110" s="23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6" t="s">
        <v>144</v>
      </c>
      <c r="AU110" s="236" t="s">
        <v>79</v>
      </c>
      <c r="AV110" s="13" t="s">
        <v>79</v>
      </c>
      <c r="AW110" s="13" t="s">
        <v>31</v>
      </c>
      <c r="AX110" s="13" t="s">
        <v>69</v>
      </c>
      <c r="AY110" s="236" t="s">
        <v>125</v>
      </c>
    </row>
    <row r="111" s="13" customFormat="1">
      <c r="A111" s="13"/>
      <c r="B111" s="226"/>
      <c r="C111" s="227"/>
      <c r="D111" s="219" t="s">
        <v>144</v>
      </c>
      <c r="E111" s="228" t="s">
        <v>19</v>
      </c>
      <c r="F111" s="229" t="s">
        <v>159</v>
      </c>
      <c r="G111" s="227"/>
      <c r="H111" s="230">
        <v>9.5099999999999998</v>
      </c>
      <c r="I111" s="231"/>
      <c r="J111" s="227"/>
      <c r="K111" s="227"/>
      <c r="L111" s="232"/>
      <c r="M111" s="233"/>
      <c r="N111" s="234"/>
      <c r="O111" s="234"/>
      <c r="P111" s="234"/>
      <c r="Q111" s="234"/>
      <c r="R111" s="234"/>
      <c r="S111" s="234"/>
      <c r="T111" s="23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6" t="s">
        <v>144</v>
      </c>
      <c r="AU111" s="236" t="s">
        <v>79</v>
      </c>
      <c r="AV111" s="13" t="s">
        <v>79</v>
      </c>
      <c r="AW111" s="13" t="s">
        <v>31</v>
      </c>
      <c r="AX111" s="13" t="s">
        <v>69</v>
      </c>
      <c r="AY111" s="236" t="s">
        <v>125</v>
      </c>
    </row>
    <row r="112" s="13" customFormat="1">
      <c r="A112" s="13"/>
      <c r="B112" s="226"/>
      <c r="C112" s="227"/>
      <c r="D112" s="219" t="s">
        <v>144</v>
      </c>
      <c r="E112" s="228" t="s">
        <v>19</v>
      </c>
      <c r="F112" s="229" t="s">
        <v>160</v>
      </c>
      <c r="G112" s="227"/>
      <c r="H112" s="230">
        <v>14.310000000000001</v>
      </c>
      <c r="I112" s="231"/>
      <c r="J112" s="227"/>
      <c r="K112" s="227"/>
      <c r="L112" s="232"/>
      <c r="M112" s="233"/>
      <c r="N112" s="234"/>
      <c r="O112" s="234"/>
      <c r="P112" s="234"/>
      <c r="Q112" s="234"/>
      <c r="R112" s="234"/>
      <c r="S112" s="234"/>
      <c r="T112" s="23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6" t="s">
        <v>144</v>
      </c>
      <c r="AU112" s="236" t="s">
        <v>79</v>
      </c>
      <c r="AV112" s="13" t="s">
        <v>79</v>
      </c>
      <c r="AW112" s="13" t="s">
        <v>31</v>
      </c>
      <c r="AX112" s="13" t="s">
        <v>69</v>
      </c>
      <c r="AY112" s="236" t="s">
        <v>125</v>
      </c>
    </row>
    <row r="113" s="13" customFormat="1">
      <c r="A113" s="13"/>
      <c r="B113" s="226"/>
      <c r="C113" s="227"/>
      <c r="D113" s="219" t="s">
        <v>144</v>
      </c>
      <c r="E113" s="228" t="s">
        <v>19</v>
      </c>
      <c r="F113" s="229" t="s">
        <v>161</v>
      </c>
      <c r="G113" s="227"/>
      <c r="H113" s="230">
        <v>14.039999999999999</v>
      </c>
      <c r="I113" s="231"/>
      <c r="J113" s="227"/>
      <c r="K113" s="227"/>
      <c r="L113" s="232"/>
      <c r="M113" s="233"/>
      <c r="N113" s="234"/>
      <c r="O113" s="234"/>
      <c r="P113" s="234"/>
      <c r="Q113" s="234"/>
      <c r="R113" s="234"/>
      <c r="S113" s="234"/>
      <c r="T113" s="23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6" t="s">
        <v>144</v>
      </c>
      <c r="AU113" s="236" t="s">
        <v>79</v>
      </c>
      <c r="AV113" s="13" t="s">
        <v>79</v>
      </c>
      <c r="AW113" s="13" t="s">
        <v>31</v>
      </c>
      <c r="AX113" s="13" t="s">
        <v>69</v>
      </c>
      <c r="AY113" s="236" t="s">
        <v>125</v>
      </c>
    </row>
    <row r="114" s="13" customFormat="1">
      <c r="A114" s="13"/>
      <c r="B114" s="226"/>
      <c r="C114" s="227"/>
      <c r="D114" s="219" t="s">
        <v>144</v>
      </c>
      <c r="E114" s="228" t="s">
        <v>19</v>
      </c>
      <c r="F114" s="229" t="s">
        <v>162</v>
      </c>
      <c r="G114" s="227"/>
      <c r="H114" s="230">
        <v>24.079999999999998</v>
      </c>
      <c r="I114" s="231"/>
      <c r="J114" s="227"/>
      <c r="K114" s="227"/>
      <c r="L114" s="232"/>
      <c r="M114" s="233"/>
      <c r="N114" s="234"/>
      <c r="O114" s="234"/>
      <c r="P114" s="234"/>
      <c r="Q114" s="234"/>
      <c r="R114" s="234"/>
      <c r="S114" s="234"/>
      <c r="T114" s="23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6" t="s">
        <v>144</v>
      </c>
      <c r="AU114" s="236" t="s">
        <v>79</v>
      </c>
      <c r="AV114" s="13" t="s">
        <v>79</v>
      </c>
      <c r="AW114" s="13" t="s">
        <v>31</v>
      </c>
      <c r="AX114" s="13" t="s">
        <v>69</v>
      </c>
      <c r="AY114" s="236" t="s">
        <v>125</v>
      </c>
    </row>
    <row r="115" s="13" customFormat="1">
      <c r="A115" s="13"/>
      <c r="B115" s="226"/>
      <c r="C115" s="227"/>
      <c r="D115" s="219" t="s">
        <v>144</v>
      </c>
      <c r="E115" s="228" t="s">
        <v>19</v>
      </c>
      <c r="F115" s="229" t="s">
        <v>163</v>
      </c>
      <c r="G115" s="227"/>
      <c r="H115" s="230">
        <v>37.350000000000001</v>
      </c>
      <c r="I115" s="231"/>
      <c r="J115" s="227"/>
      <c r="K115" s="227"/>
      <c r="L115" s="232"/>
      <c r="M115" s="233"/>
      <c r="N115" s="234"/>
      <c r="O115" s="234"/>
      <c r="P115" s="234"/>
      <c r="Q115" s="234"/>
      <c r="R115" s="234"/>
      <c r="S115" s="234"/>
      <c r="T115" s="23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6" t="s">
        <v>144</v>
      </c>
      <c r="AU115" s="236" t="s">
        <v>79</v>
      </c>
      <c r="AV115" s="13" t="s">
        <v>79</v>
      </c>
      <c r="AW115" s="13" t="s">
        <v>31</v>
      </c>
      <c r="AX115" s="13" t="s">
        <v>69</v>
      </c>
      <c r="AY115" s="236" t="s">
        <v>125</v>
      </c>
    </row>
    <row r="116" s="13" customFormat="1">
      <c r="A116" s="13"/>
      <c r="B116" s="226"/>
      <c r="C116" s="227"/>
      <c r="D116" s="219" t="s">
        <v>144</v>
      </c>
      <c r="E116" s="228" t="s">
        <v>19</v>
      </c>
      <c r="F116" s="229" t="s">
        <v>164</v>
      </c>
      <c r="G116" s="227"/>
      <c r="H116" s="230">
        <v>-92.450000000000003</v>
      </c>
      <c r="I116" s="231"/>
      <c r="J116" s="227"/>
      <c r="K116" s="227"/>
      <c r="L116" s="232"/>
      <c r="M116" s="233"/>
      <c r="N116" s="234"/>
      <c r="O116" s="234"/>
      <c r="P116" s="234"/>
      <c r="Q116" s="234"/>
      <c r="R116" s="234"/>
      <c r="S116" s="234"/>
      <c r="T116" s="23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6" t="s">
        <v>144</v>
      </c>
      <c r="AU116" s="236" t="s">
        <v>79</v>
      </c>
      <c r="AV116" s="13" t="s">
        <v>79</v>
      </c>
      <c r="AW116" s="13" t="s">
        <v>31</v>
      </c>
      <c r="AX116" s="13" t="s">
        <v>69</v>
      </c>
      <c r="AY116" s="236" t="s">
        <v>125</v>
      </c>
    </row>
    <row r="117" s="13" customFormat="1">
      <c r="A117" s="13"/>
      <c r="B117" s="226"/>
      <c r="C117" s="227"/>
      <c r="D117" s="219" t="s">
        <v>144</v>
      </c>
      <c r="E117" s="228" t="s">
        <v>19</v>
      </c>
      <c r="F117" s="229" t="s">
        <v>165</v>
      </c>
      <c r="G117" s="227"/>
      <c r="H117" s="230">
        <v>-9.3599999999999994</v>
      </c>
      <c r="I117" s="231"/>
      <c r="J117" s="227"/>
      <c r="K117" s="227"/>
      <c r="L117" s="232"/>
      <c r="M117" s="233"/>
      <c r="N117" s="234"/>
      <c r="O117" s="234"/>
      <c r="P117" s="234"/>
      <c r="Q117" s="234"/>
      <c r="R117" s="234"/>
      <c r="S117" s="234"/>
      <c r="T117" s="23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6" t="s">
        <v>144</v>
      </c>
      <c r="AU117" s="236" t="s">
        <v>79</v>
      </c>
      <c r="AV117" s="13" t="s">
        <v>79</v>
      </c>
      <c r="AW117" s="13" t="s">
        <v>31</v>
      </c>
      <c r="AX117" s="13" t="s">
        <v>69</v>
      </c>
      <c r="AY117" s="236" t="s">
        <v>125</v>
      </c>
    </row>
    <row r="118" s="14" customFormat="1">
      <c r="A118" s="14"/>
      <c r="B118" s="237"/>
      <c r="C118" s="238"/>
      <c r="D118" s="219" t="s">
        <v>144</v>
      </c>
      <c r="E118" s="239" t="s">
        <v>19</v>
      </c>
      <c r="F118" s="240" t="s">
        <v>166</v>
      </c>
      <c r="G118" s="238"/>
      <c r="H118" s="241">
        <v>757.28999999999985</v>
      </c>
      <c r="I118" s="242"/>
      <c r="J118" s="238"/>
      <c r="K118" s="238"/>
      <c r="L118" s="243"/>
      <c r="M118" s="244"/>
      <c r="N118" s="245"/>
      <c r="O118" s="245"/>
      <c r="P118" s="245"/>
      <c r="Q118" s="245"/>
      <c r="R118" s="245"/>
      <c r="S118" s="245"/>
      <c r="T118" s="246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7" t="s">
        <v>144</v>
      </c>
      <c r="AU118" s="247" t="s">
        <v>79</v>
      </c>
      <c r="AV118" s="14" t="s">
        <v>132</v>
      </c>
      <c r="AW118" s="14" t="s">
        <v>31</v>
      </c>
      <c r="AX118" s="14" t="s">
        <v>77</v>
      </c>
      <c r="AY118" s="247" t="s">
        <v>125</v>
      </c>
    </row>
    <row r="119" s="2" customFormat="1" ht="16.5" customHeight="1">
      <c r="A119" s="39"/>
      <c r="B119" s="40"/>
      <c r="C119" s="206" t="s">
        <v>167</v>
      </c>
      <c r="D119" s="206" t="s">
        <v>127</v>
      </c>
      <c r="E119" s="207" t="s">
        <v>168</v>
      </c>
      <c r="F119" s="208" t="s">
        <v>169</v>
      </c>
      <c r="G119" s="209" t="s">
        <v>140</v>
      </c>
      <c r="H119" s="210">
        <v>48</v>
      </c>
      <c r="I119" s="211"/>
      <c r="J119" s="212">
        <f>ROUND(I119*H119,2)</f>
        <v>0</v>
      </c>
      <c r="K119" s="208" t="s">
        <v>131</v>
      </c>
      <c r="L119" s="45"/>
      <c r="M119" s="213" t="s">
        <v>19</v>
      </c>
      <c r="N119" s="214" t="s">
        <v>40</v>
      </c>
      <c r="O119" s="85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7" t="s">
        <v>132</v>
      </c>
      <c r="AT119" s="217" t="s">
        <v>127</v>
      </c>
      <c r="AU119" s="217" t="s">
        <v>79</v>
      </c>
      <c r="AY119" s="18" t="s">
        <v>125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8" t="s">
        <v>77</v>
      </c>
      <c r="BK119" s="218">
        <f>ROUND(I119*H119,2)</f>
        <v>0</v>
      </c>
      <c r="BL119" s="18" t="s">
        <v>132</v>
      </c>
      <c r="BM119" s="217" t="s">
        <v>170</v>
      </c>
    </row>
    <row r="120" s="2" customFormat="1">
      <c r="A120" s="39"/>
      <c r="B120" s="40"/>
      <c r="C120" s="41"/>
      <c r="D120" s="219" t="s">
        <v>134</v>
      </c>
      <c r="E120" s="41"/>
      <c r="F120" s="220" t="s">
        <v>171</v>
      </c>
      <c r="G120" s="41"/>
      <c r="H120" s="41"/>
      <c r="I120" s="221"/>
      <c r="J120" s="41"/>
      <c r="K120" s="41"/>
      <c r="L120" s="45"/>
      <c r="M120" s="222"/>
      <c r="N120" s="223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134</v>
      </c>
      <c r="AU120" s="18" t="s">
        <v>79</v>
      </c>
    </row>
    <row r="121" s="2" customFormat="1">
      <c r="A121" s="39"/>
      <c r="B121" s="40"/>
      <c r="C121" s="41"/>
      <c r="D121" s="224" t="s">
        <v>136</v>
      </c>
      <c r="E121" s="41"/>
      <c r="F121" s="225" t="s">
        <v>172</v>
      </c>
      <c r="G121" s="41"/>
      <c r="H121" s="41"/>
      <c r="I121" s="221"/>
      <c r="J121" s="41"/>
      <c r="K121" s="41"/>
      <c r="L121" s="45"/>
      <c r="M121" s="222"/>
      <c r="N121" s="223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136</v>
      </c>
      <c r="AU121" s="18" t="s">
        <v>79</v>
      </c>
    </row>
    <row r="122" s="13" customFormat="1">
      <c r="A122" s="13"/>
      <c r="B122" s="226"/>
      <c r="C122" s="227"/>
      <c r="D122" s="219" t="s">
        <v>144</v>
      </c>
      <c r="E122" s="228" t="s">
        <v>19</v>
      </c>
      <c r="F122" s="229" t="s">
        <v>173</v>
      </c>
      <c r="G122" s="227"/>
      <c r="H122" s="230">
        <v>48</v>
      </c>
      <c r="I122" s="231"/>
      <c r="J122" s="227"/>
      <c r="K122" s="227"/>
      <c r="L122" s="232"/>
      <c r="M122" s="233"/>
      <c r="N122" s="234"/>
      <c r="O122" s="234"/>
      <c r="P122" s="234"/>
      <c r="Q122" s="234"/>
      <c r="R122" s="234"/>
      <c r="S122" s="234"/>
      <c r="T122" s="23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6" t="s">
        <v>144</v>
      </c>
      <c r="AU122" s="236" t="s">
        <v>79</v>
      </c>
      <c r="AV122" s="13" t="s">
        <v>79</v>
      </c>
      <c r="AW122" s="13" t="s">
        <v>31</v>
      </c>
      <c r="AX122" s="13" t="s">
        <v>77</v>
      </c>
      <c r="AY122" s="236" t="s">
        <v>125</v>
      </c>
    </row>
    <row r="123" s="2" customFormat="1" ht="16.5" customHeight="1">
      <c r="A123" s="39"/>
      <c r="B123" s="40"/>
      <c r="C123" s="206" t="s">
        <v>174</v>
      </c>
      <c r="D123" s="206" t="s">
        <v>127</v>
      </c>
      <c r="E123" s="207" t="s">
        <v>175</v>
      </c>
      <c r="F123" s="208" t="s">
        <v>176</v>
      </c>
      <c r="G123" s="209" t="s">
        <v>140</v>
      </c>
      <c r="H123" s="210">
        <v>9.3599999999999994</v>
      </c>
      <c r="I123" s="211"/>
      <c r="J123" s="212">
        <f>ROUND(I123*H123,2)</f>
        <v>0</v>
      </c>
      <c r="K123" s="208" t="s">
        <v>131</v>
      </c>
      <c r="L123" s="45"/>
      <c r="M123" s="213" t="s">
        <v>19</v>
      </c>
      <c r="N123" s="214" t="s">
        <v>40</v>
      </c>
      <c r="O123" s="85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7" t="s">
        <v>132</v>
      </c>
      <c r="AT123" s="217" t="s">
        <v>127</v>
      </c>
      <c r="AU123" s="217" t="s">
        <v>79</v>
      </c>
      <c r="AY123" s="18" t="s">
        <v>125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8" t="s">
        <v>77</v>
      </c>
      <c r="BK123" s="218">
        <f>ROUND(I123*H123,2)</f>
        <v>0</v>
      </c>
      <c r="BL123" s="18" t="s">
        <v>132</v>
      </c>
      <c r="BM123" s="217" t="s">
        <v>177</v>
      </c>
    </row>
    <row r="124" s="2" customFormat="1">
      <c r="A124" s="39"/>
      <c r="B124" s="40"/>
      <c r="C124" s="41"/>
      <c r="D124" s="219" t="s">
        <v>134</v>
      </c>
      <c r="E124" s="41"/>
      <c r="F124" s="220" t="s">
        <v>178</v>
      </c>
      <c r="G124" s="41"/>
      <c r="H124" s="41"/>
      <c r="I124" s="221"/>
      <c r="J124" s="41"/>
      <c r="K124" s="41"/>
      <c r="L124" s="45"/>
      <c r="M124" s="222"/>
      <c r="N124" s="223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134</v>
      </c>
      <c r="AU124" s="18" t="s">
        <v>79</v>
      </c>
    </row>
    <row r="125" s="2" customFormat="1">
      <c r="A125" s="39"/>
      <c r="B125" s="40"/>
      <c r="C125" s="41"/>
      <c r="D125" s="224" t="s">
        <v>136</v>
      </c>
      <c r="E125" s="41"/>
      <c r="F125" s="225" t="s">
        <v>179</v>
      </c>
      <c r="G125" s="41"/>
      <c r="H125" s="41"/>
      <c r="I125" s="221"/>
      <c r="J125" s="41"/>
      <c r="K125" s="41"/>
      <c r="L125" s="45"/>
      <c r="M125" s="222"/>
      <c r="N125" s="223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136</v>
      </c>
      <c r="AU125" s="18" t="s">
        <v>79</v>
      </c>
    </row>
    <row r="126" s="13" customFormat="1">
      <c r="A126" s="13"/>
      <c r="B126" s="226"/>
      <c r="C126" s="227"/>
      <c r="D126" s="219" t="s">
        <v>144</v>
      </c>
      <c r="E126" s="228" t="s">
        <v>19</v>
      </c>
      <c r="F126" s="229" t="s">
        <v>180</v>
      </c>
      <c r="G126" s="227"/>
      <c r="H126" s="230">
        <v>9.3599999999999994</v>
      </c>
      <c r="I126" s="231"/>
      <c r="J126" s="227"/>
      <c r="K126" s="227"/>
      <c r="L126" s="232"/>
      <c r="M126" s="233"/>
      <c r="N126" s="234"/>
      <c r="O126" s="234"/>
      <c r="P126" s="234"/>
      <c r="Q126" s="234"/>
      <c r="R126" s="234"/>
      <c r="S126" s="234"/>
      <c r="T126" s="23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6" t="s">
        <v>144</v>
      </c>
      <c r="AU126" s="236" t="s">
        <v>79</v>
      </c>
      <c r="AV126" s="13" t="s">
        <v>79</v>
      </c>
      <c r="AW126" s="13" t="s">
        <v>31</v>
      </c>
      <c r="AX126" s="13" t="s">
        <v>77</v>
      </c>
      <c r="AY126" s="236" t="s">
        <v>125</v>
      </c>
    </row>
    <row r="127" s="2" customFormat="1" ht="21.75" customHeight="1">
      <c r="A127" s="39"/>
      <c r="B127" s="40"/>
      <c r="C127" s="206" t="s">
        <v>181</v>
      </c>
      <c r="D127" s="206" t="s">
        <v>127</v>
      </c>
      <c r="E127" s="207" t="s">
        <v>182</v>
      </c>
      <c r="F127" s="208" t="s">
        <v>183</v>
      </c>
      <c r="G127" s="209" t="s">
        <v>140</v>
      </c>
      <c r="H127" s="210">
        <v>92.447000000000003</v>
      </c>
      <c r="I127" s="211"/>
      <c r="J127" s="212">
        <f>ROUND(I127*H127,2)</f>
        <v>0</v>
      </c>
      <c r="K127" s="208" t="s">
        <v>131</v>
      </c>
      <c r="L127" s="45"/>
      <c r="M127" s="213" t="s">
        <v>19</v>
      </c>
      <c r="N127" s="214" t="s">
        <v>40</v>
      </c>
      <c r="O127" s="85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7" t="s">
        <v>132</v>
      </c>
      <c r="AT127" s="217" t="s">
        <v>127</v>
      </c>
      <c r="AU127" s="217" t="s">
        <v>79</v>
      </c>
      <c r="AY127" s="18" t="s">
        <v>125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8" t="s">
        <v>77</v>
      </c>
      <c r="BK127" s="218">
        <f>ROUND(I127*H127,2)</f>
        <v>0</v>
      </c>
      <c r="BL127" s="18" t="s">
        <v>132</v>
      </c>
      <c r="BM127" s="217" t="s">
        <v>184</v>
      </c>
    </row>
    <row r="128" s="2" customFormat="1">
      <c r="A128" s="39"/>
      <c r="B128" s="40"/>
      <c r="C128" s="41"/>
      <c r="D128" s="219" t="s">
        <v>134</v>
      </c>
      <c r="E128" s="41"/>
      <c r="F128" s="220" t="s">
        <v>185</v>
      </c>
      <c r="G128" s="41"/>
      <c r="H128" s="41"/>
      <c r="I128" s="221"/>
      <c r="J128" s="41"/>
      <c r="K128" s="41"/>
      <c r="L128" s="45"/>
      <c r="M128" s="222"/>
      <c r="N128" s="223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134</v>
      </c>
      <c r="AU128" s="18" t="s">
        <v>79</v>
      </c>
    </row>
    <row r="129" s="2" customFormat="1">
      <c r="A129" s="39"/>
      <c r="B129" s="40"/>
      <c r="C129" s="41"/>
      <c r="D129" s="224" t="s">
        <v>136</v>
      </c>
      <c r="E129" s="41"/>
      <c r="F129" s="225" t="s">
        <v>186</v>
      </c>
      <c r="G129" s="41"/>
      <c r="H129" s="41"/>
      <c r="I129" s="221"/>
      <c r="J129" s="41"/>
      <c r="K129" s="41"/>
      <c r="L129" s="45"/>
      <c r="M129" s="222"/>
      <c r="N129" s="223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136</v>
      </c>
      <c r="AU129" s="18" t="s">
        <v>79</v>
      </c>
    </row>
    <row r="130" s="13" customFormat="1">
      <c r="A130" s="13"/>
      <c r="B130" s="226"/>
      <c r="C130" s="227"/>
      <c r="D130" s="219" t="s">
        <v>144</v>
      </c>
      <c r="E130" s="228" t="s">
        <v>19</v>
      </c>
      <c r="F130" s="229" t="s">
        <v>187</v>
      </c>
      <c r="G130" s="227"/>
      <c r="H130" s="230">
        <v>92.447000000000003</v>
      </c>
      <c r="I130" s="231"/>
      <c r="J130" s="227"/>
      <c r="K130" s="227"/>
      <c r="L130" s="232"/>
      <c r="M130" s="233"/>
      <c r="N130" s="234"/>
      <c r="O130" s="234"/>
      <c r="P130" s="234"/>
      <c r="Q130" s="234"/>
      <c r="R130" s="234"/>
      <c r="S130" s="234"/>
      <c r="T130" s="23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6" t="s">
        <v>144</v>
      </c>
      <c r="AU130" s="236" t="s">
        <v>79</v>
      </c>
      <c r="AV130" s="13" t="s">
        <v>79</v>
      </c>
      <c r="AW130" s="13" t="s">
        <v>31</v>
      </c>
      <c r="AX130" s="13" t="s">
        <v>77</v>
      </c>
      <c r="AY130" s="236" t="s">
        <v>125</v>
      </c>
    </row>
    <row r="131" s="2" customFormat="1" ht="16.5" customHeight="1">
      <c r="A131" s="39"/>
      <c r="B131" s="40"/>
      <c r="C131" s="206" t="s">
        <v>188</v>
      </c>
      <c r="D131" s="206" t="s">
        <v>127</v>
      </c>
      <c r="E131" s="207" t="s">
        <v>189</v>
      </c>
      <c r="F131" s="208" t="s">
        <v>190</v>
      </c>
      <c r="G131" s="209" t="s">
        <v>140</v>
      </c>
      <c r="H131" s="210">
        <v>933.53999999999996</v>
      </c>
      <c r="I131" s="211"/>
      <c r="J131" s="212">
        <f>ROUND(I131*H131,2)</f>
        <v>0</v>
      </c>
      <c r="K131" s="208" t="s">
        <v>131</v>
      </c>
      <c r="L131" s="45"/>
      <c r="M131" s="213" t="s">
        <v>19</v>
      </c>
      <c r="N131" s="214" t="s">
        <v>40</v>
      </c>
      <c r="O131" s="85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7" t="s">
        <v>132</v>
      </c>
      <c r="AT131" s="217" t="s">
        <v>127</v>
      </c>
      <c r="AU131" s="217" t="s">
        <v>79</v>
      </c>
      <c r="AY131" s="18" t="s">
        <v>125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8" t="s">
        <v>77</v>
      </c>
      <c r="BK131" s="218">
        <f>ROUND(I131*H131,2)</f>
        <v>0</v>
      </c>
      <c r="BL131" s="18" t="s">
        <v>132</v>
      </c>
      <c r="BM131" s="217" t="s">
        <v>191</v>
      </c>
    </row>
    <row r="132" s="2" customFormat="1">
      <c r="A132" s="39"/>
      <c r="B132" s="40"/>
      <c r="C132" s="41"/>
      <c r="D132" s="219" t="s">
        <v>134</v>
      </c>
      <c r="E132" s="41"/>
      <c r="F132" s="220" t="s">
        <v>192</v>
      </c>
      <c r="G132" s="41"/>
      <c r="H132" s="41"/>
      <c r="I132" s="221"/>
      <c r="J132" s="41"/>
      <c r="K132" s="41"/>
      <c r="L132" s="45"/>
      <c r="M132" s="222"/>
      <c r="N132" s="223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134</v>
      </c>
      <c r="AU132" s="18" t="s">
        <v>79</v>
      </c>
    </row>
    <row r="133" s="2" customFormat="1">
      <c r="A133" s="39"/>
      <c r="B133" s="40"/>
      <c r="C133" s="41"/>
      <c r="D133" s="224" t="s">
        <v>136</v>
      </c>
      <c r="E133" s="41"/>
      <c r="F133" s="225" t="s">
        <v>193</v>
      </c>
      <c r="G133" s="41"/>
      <c r="H133" s="41"/>
      <c r="I133" s="221"/>
      <c r="J133" s="41"/>
      <c r="K133" s="41"/>
      <c r="L133" s="45"/>
      <c r="M133" s="222"/>
      <c r="N133" s="223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136</v>
      </c>
      <c r="AU133" s="18" t="s">
        <v>79</v>
      </c>
    </row>
    <row r="134" s="13" customFormat="1">
      <c r="A134" s="13"/>
      <c r="B134" s="226"/>
      <c r="C134" s="227"/>
      <c r="D134" s="219" t="s">
        <v>144</v>
      </c>
      <c r="E134" s="228" t="s">
        <v>19</v>
      </c>
      <c r="F134" s="229" t="s">
        <v>194</v>
      </c>
      <c r="G134" s="227"/>
      <c r="H134" s="230">
        <v>933.53999999999996</v>
      </c>
      <c r="I134" s="231"/>
      <c r="J134" s="227"/>
      <c r="K134" s="227"/>
      <c r="L134" s="232"/>
      <c r="M134" s="233"/>
      <c r="N134" s="234"/>
      <c r="O134" s="234"/>
      <c r="P134" s="234"/>
      <c r="Q134" s="234"/>
      <c r="R134" s="234"/>
      <c r="S134" s="234"/>
      <c r="T134" s="23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6" t="s">
        <v>144</v>
      </c>
      <c r="AU134" s="236" t="s">
        <v>79</v>
      </c>
      <c r="AV134" s="13" t="s">
        <v>79</v>
      </c>
      <c r="AW134" s="13" t="s">
        <v>31</v>
      </c>
      <c r="AX134" s="13" t="s">
        <v>77</v>
      </c>
      <c r="AY134" s="236" t="s">
        <v>125</v>
      </c>
    </row>
    <row r="135" s="2" customFormat="1" ht="16.5" customHeight="1">
      <c r="A135" s="39"/>
      <c r="B135" s="40"/>
      <c r="C135" s="206" t="s">
        <v>195</v>
      </c>
      <c r="D135" s="206" t="s">
        <v>127</v>
      </c>
      <c r="E135" s="207" t="s">
        <v>196</v>
      </c>
      <c r="F135" s="208" t="s">
        <v>197</v>
      </c>
      <c r="G135" s="209" t="s">
        <v>140</v>
      </c>
      <c r="H135" s="210">
        <v>543.59000000000003</v>
      </c>
      <c r="I135" s="211"/>
      <c r="J135" s="212">
        <f>ROUND(I135*H135,2)</f>
        <v>0</v>
      </c>
      <c r="K135" s="208" t="s">
        <v>131</v>
      </c>
      <c r="L135" s="45"/>
      <c r="M135" s="213" t="s">
        <v>19</v>
      </c>
      <c r="N135" s="214" t="s">
        <v>40</v>
      </c>
      <c r="O135" s="85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7" t="s">
        <v>132</v>
      </c>
      <c r="AT135" s="217" t="s">
        <v>127</v>
      </c>
      <c r="AU135" s="217" t="s">
        <v>79</v>
      </c>
      <c r="AY135" s="18" t="s">
        <v>125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8" t="s">
        <v>77</v>
      </c>
      <c r="BK135" s="218">
        <f>ROUND(I135*H135,2)</f>
        <v>0</v>
      </c>
      <c r="BL135" s="18" t="s">
        <v>132</v>
      </c>
      <c r="BM135" s="217" t="s">
        <v>198</v>
      </c>
    </row>
    <row r="136" s="2" customFormat="1">
      <c r="A136" s="39"/>
      <c r="B136" s="40"/>
      <c r="C136" s="41"/>
      <c r="D136" s="219" t="s">
        <v>134</v>
      </c>
      <c r="E136" s="41"/>
      <c r="F136" s="220" t="s">
        <v>199</v>
      </c>
      <c r="G136" s="41"/>
      <c r="H136" s="41"/>
      <c r="I136" s="221"/>
      <c r="J136" s="41"/>
      <c r="K136" s="41"/>
      <c r="L136" s="45"/>
      <c r="M136" s="222"/>
      <c r="N136" s="223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134</v>
      </c>
      <c r="AU136" s="18" t="s">
        <v>79</v>
      </c>
    </row>
    <row r="137" s="2" customFormat="1">
      <c r="A137" s="39"/>
      <c r="B137" s="40"/>
      <c r="C137" s="41"/>
      <c r="D137" s="224" t="s">
        <v>136</v>
      </c>
      <c r="E137" s="41"/>
      <c r="F137" s="225" t="s">
        <v>200</v>
      </c>
      <c r="G137" s="41"/>
      <c r="H137" s="41"/>
      <c r="I137" s="221"/>
      <c r="J137" s="41"/>
      <c r="K137" s="41"/>
      <c r="L137" s="45"/>
      <c r="M137" s="222"/>
      <c r="N137" s="223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136</v>
      </c>
      <c r="AU137" s="18" t="s">
        <v>79</v>
      </c>
    </row>
    <row r="138" s="13" customFormat="1">
      <c r="A138" s="13"/>
      <c r="B138" s="226"/>
      <c r="C138" s="227"/>
      <c r="D138" s="219" t="s">
        <v>144</v>
      </c>
      <c r="E138" s="228" t="s">
        <v>19</v>
      </c>
      <c r="F138" s="229" t="s">
        <v>201</v>
      </c>
      <c r="G138" s="227"/>
      <c r="H138" s="230">
        <v>757.28999999999996</v>
      </c>
      <c r="I138" s="231"/>
      <c r="J138" s="227"/>
      <c r="K138" s="227"/>
      <c r="L138" s="232"/>
      <c r="M138" s="233"/>
      <c r="N138" s="234"/>
      <c r="O138" s="234"/>
      <c r="P138" s="234"/>
      <c r="Q138" s="234"/>
      <c r="R138" s="234"/>
      <c r="S138" s="234"/>
      <c r="T138" s="23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6" t="s">
        <v>144</v>
      </c>
      <c r="AU138" s="236" t="s">
        <v>79</v>
      </c>
      <c r="AV138" s="13" t="s">
        <v>79</v>
      </c>
      <c r="AW138" s="13" t="s">
        <v>31</v>
      </c>
      <c r="AX138" s="13" t="s">
        <v>69</v>
      </c>
      <c r="AY138" s="236" t="s">
        <v>125</v>
      </c>
    </row>
    <row r="139" s="13" customFormat="1">
      <c r="A139" s="13"/>
      <c r="B139" s="226"/>
      <c r="C139" s="227"/>
      <c r="D139" s="219" t="s">
        <v>144</v>
      </c>
      <c r="E139" s="228" t="s">
        <v>19</v>
      </c>
      <c r="F139" s="229" t="s">
        <v>202</v>
      </c>
      <c r="G139" s="227"/>
      <c r="H139" s="230">
        <v>-339.50999999999999</v>
      </c>
      <c r="I139" s="231"/>
      <c r="J139" s="227"/>
      <c r="K139" s="227"/>
      <c r="L139" s="232"/>
      <c r="M139" s="233"/>
      <c r="N139" s="234"/>
      <c r="O139" s="234"/>
      <c r="P139" s="234"/>
      <c r="Q139" s="234"/>
      <c r="R139" s="234"/>
      <c r="S139" s="234"/>
      <c r="T139" s="23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6" t="s">
        <v>144</v>
      </c>
      <c r="AU139" s="236" t="s">
        <v>79</v>
      </c>
      <c r="AV139" s="13" t="s">
        <v>79</v>
      </c>
      <c r="AW139" s="13" t="s">
        <v>31</v>
      </c>
      <c r="AX139" s="13" t="s">
        <v>69</v>
      </c>
      <c r="AY139" s="236" t="s">
        <v>125</v>
      </c>
    </row>
    <row r="140" s="13" customFormat="1">
      <c r="A140" s="13"/>
      <c r="B140" s="226"/>
      <c r="C140" s="227"/>
      <c r="D140" s="219" t="s">
        <v>144</v>
      </c>
      <c r="E140" s="228" t="s">
        <v>19</v>
      </c>
      <c r="F140" s="229" t="s">
        <v>203</v>
      </c>
      <c r="G140" s="227"/>
      <c r="H140" s="230">
        <v>48</v>
      </c>
      <c r="I140" s="231"/>
      <c r="J140" s="227"/>
      <c r="K140" s="227"/>
      <c r="L140" s="232"/>
      <c r="M140" s="233"/>
      <c r="N140" s="234"/>
      <c r="O140" s="234"/>
      <c r="P140" s="234"/>
      <c r="Q140" s="234"/>
      <c r="R140" s="234"/>
      <c r="S140" s="234"/>
      <c r="T140" s="23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6" t="s">
        <v>144</v>
      </c>
      <c r="AU140" s="236" t="s">
        <v>79</v>
      </c>
      <c r="AV140" s="13" t="s">
        <v>79</v>
      </c>
      <c r="AW140" s="13" t="s">
        <v>31</v>
      </c>
      <c r="AX140" s="13" t="s">
        <v>69</v>
      </c>
      <c r="AY140" s="236" t="s">
        <v>125</v>
      </c>
    </row>
    <row r="141" s="13" customFormat="1">
      <c r="A141" s="13"/>
      <c r="B141" s="226"/>
      <c r="C141" s="227"/>
      <c r="D141" s="219" t="s">
        <v>144</v>
      </c>
      <c r="E141" s="228" t="s">
        <v>19</v>
      </c>
      <c r="F141" s="229" t="s">
        <v>204</v>
      </c>
      <c r="G141" s="227"/>
      <c r="H141" s="230">
        <v>-24</v>
      </c>
      <c r="I141" s="231"/>
      <c r="J141" s="227"/>
      <c r="K141" s="227"/>
      <c r="L141" s="232"/>
      <c r="M141" s="233"/>
      <c r="N141" s="234"/>
      <c r="O141" s="234"/>
      <c r="P141" s="234"/>
      <c r="Q141" s="234"/>
      <c r="R141" s="234"/>
      <c r="S141" s="234"/>
      <c r="T141" s="23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6" t="s">
        <v>144</v>
      </c>
      <c r="AU141" s="236" t="s">
        <v>79</v>
      </c>
      <c r="AV141" s="13" t="s">
        <v>79</v>
      </c>
      <c r="AW141" s="13" t="s">
        <v>31</v>
      </c>
      <c r="AX141" s="13" t="s">
        <v>69</v>
      </c>
      <c r="AY141" s="236" t="s">
        <v>125</v>
      </c>
    </row>
    <row r="142" s="13" customFormat="1">
      <c r="A142" s="13"/>
      <c r="B142" s="226"/>
      <c r="C142" s="227"/>
      <c r="D142" s="219" t="s">
        <v>144</v>
      </c>
      <c r="E142" s="228" t="s">
        <v>19</v>
      </c>
      <c r="F142" s="229" t="s">
        <v>205</v>
      </c>
      <c r="G142" s="227"/>
      <c r="H142" s="230">
        <v>92.450000000000003</v>
      </c>
      <c r="I142" s="231"/>
      <c r="J142" s="227"/>
      <c r="K142" s="227"/>
      <c r="L142" s="232"/>
      <c r="M142" s="233"/>
      <c r="N142" s="234"/>
      <c r="O142" s="234"/>
      <c r="P142" s="234"/>
      <c r="Q142" s="234"/>
      <c r="R142" s="234"/>
      <c r="S142" s="234"/>
      <c r="T142" s="23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6" t="s">
        <v>144</v>
      </c>
      <c r="AU142" s="236" t="s">
        <v>79</v>
      </c>
      <c r="AV142" s="13" t="s">
        <v>79</v>
      </c>
      <c r="AW142" s="13" t="s">
        <v>31</v>
      </c>
      <c r="AX142" s="13" t="s">
        <v>69</v>
      </c>
      <c r="AY142" s="236" t="s">
        <v>125</v>
      </c>
    </row>
    <row r="143" s="13" customFormat="1">
      <c r="A143" s="13"/>
      <c r="B143" s="226"/>
      <c r="C143" s="227"/>
      <c r="D143" s="219" t="s">
        <v>144</v>
      </c>
      <c r="E143" s="228" t="s">
        <v>19</v>
      </c>
      <c r="F143" s="229" t="s">
        <v>206</v>
      </c>
      <c r="G143" s="227"/>
      <c r="H143" s="230">
        <v>9.3599999999999994</v>
      </c>
      <c r="I143" s="231"/>
      <c r="J143" s="227"/>
      <c r="K143" s="227"/>
      <c r="L143" s="232"/>
      <c r="M143" s="233"/>
      <c r="N143" s="234"/>
      <c r="O143" s="234"/>
      <c r="P143" s="234"/>
      <c r="Q143" s="234"/>
      <c r="R143" s="234"/>
      <c r="S143" s="234"/>
      <c r="T143" s="23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6" t="s">
        <v>144</v>
      </c>
      <c r="AU143" s="236" t="s">
        <v>79</v>
      </c>
      <c r="AV143" s="13" t="s">
        <v>79</v>
      </c>
      <c r="AW143" s="13" t="s">
        <v>31</v>
      </c>
      <c r="AX143" s="13" t="s">
        <v>69</v>
      </c>
      <c r="AY143" s="236" t="s">
        <v>125</v>
      </c>
    </row>
    <row r="144" s="14" customFormat="1">
      <c r="A144" s="14"/>
      <c r="B144" s="237"/>
      <c r="C144" s="238"/>
      <c r="D144" s="219" t="s">
        <v>144</v>
      </c>
      <c r="E144" s="239" t="s">
        <v>19</v>
      </c>
      <c r="F144" s="240" t="s">
        <v>166</v>
      </c>
      <c r="G144" s="238"/>
      <c r="H144" s="241">
        <v>543.59000000000003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7" t="s">
        <v>144</v>
      </c>
      <c r="AU144" s="247" t="s">
        <v>79</v>
      </c>
      <c r="AV144" s="14" t="s">
        <v>132</v>
      </c>
      <c r="AW144" s="14" t="s">
        <v>31</v>
      </c>
      <c r="AX144" s="14" t="s">
        <v>77</v>
      </c>
      <c r="AY144" s="247" t="s">
        <v>125</v>
      </c>
    </row>
    <row r="145" s="2" customFormat="1" ht="24.15" customHeight="1">
      <c r="A145" s="39"/>
      <c r="B145" s="40"/>
      <c r="C145" s="206" t="s">
        <v>207</v>
      </c>
      <c r="D145" s="206" t="s">
        <v>127</v>
      </c>
      <c r="E145" s="207" t="s">
        <v>208</v>
      </c>
      <c r="F145" s="208" t="s">
        <v>209</v>
      </c>
      <c r="G145" s="209" t="s">
        <v>140</v>
      </c>
      <c r="H145" s="210">
        <v>9784.6200000000008</v>
      </c>
      <c r="I145" s="211"/>
      <c r="J145" s="212">
        <f>ROUND(I145*H145,2)</f>
        <v>0</v>
      </c>
      <c r="K145" s="208" t="s">
        <v>131</v>
      </c>
      <c r="L145" s="45"/>
      <c r="M145" s="213" t="s">
        <v>19</v>
      </c>
      <c r="N145" s="214" t="s">
        <v>40</v>
      </c>
      <c r="O145" s="85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7" t="s">
        <v>132</v>
      </c>
      <c r="AT145" s="217" t="s">
        <v>127</v>
      </c>
      <c r="AU145" s="217" t="s">
        <v>79</v>
      </c>
      <c r="AY145" s="18" t="s">
        <v>125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8" t="s">
        <v>77</v>
      </c>
      <c r="BK145" s="218">
        <f>ROUND(I145*H145,2)</f>
        <v>0</v>
      </c>
      <c r="BL145" s="18" t="s">
        <v>132</v>
      </c>
      <c r="BM145" s="217" t="s">
        <v>210</v>
      </c>
    </row>
    <row r="146" s="2" customFormat="1">
      <c r="A146" s="39"/>
      <c r="B146" s="40"/>
      <c r="C146" s="41"/>
      <c r="D146" s="219" t="s">
        <v>134</v>
      </c>
      <c r="E146" s="41"/>
      <c r="F146" s="220" t="s">
        <v>211</v>
      </c>
      <c r="G146" s="41"/>
      <c r="H146" s="41"/>
      <c r="I146" s="221"/>
      <c r="J146" s="41"/>
      <c r="K146" s="41"/>
      <c r="L146" s="45"/>
      <c r="M146" s="222"/>
      <c r="N146" s="223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134</v>
      </c>
      <c r="AU146" s="18" t="s">
        <v>79</v>
      </c>
    </row>
    <row r="147" s="2" customFormat="1">
      <c r="A147" s="39"/>
      <c r="B147" s="40"/>
      <c r="C147" s="41"/>
      <c r="D147" s="224" t="s">
        <v>136</v>
      </c>
      <c r="E147" s="41"/>
      <c r="F147" s="225" t="s">
        <v>212</v>
      </c>
      <c r="G147" s="41"/>
      <c r="H147" s="41"/>
      <c r="I147" s="221"/>
      <c r="J147" s="41"/>
      <c r="K147" s="41"/>
      <c r="L147" s="45"/>
      <c r="M147" s="222"/>
      <c r="N147" s="223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136</v>
      </c>
      <c r="AU147" s="18" t="s">
        <v>79</v>
      </c>
    </row>
    <row r="148" s="13" customFormat="1">
      <c r="A148" s="13"/>
      <c r="B148" s="226"/>
      <c r="C148" s="227"/>
      <c r="D148" s="219" t="s">
        <v>144</v>
      </c>
      <c r="E148" s="228" t="s">
        <v>19</v>
      </c>
      <c r="F148" s="229" t="s">
        <v>213</v>
      </c>
      <c r="G148" s="227"/>
      <c r="H148" s="230">
        <v>9784.6200000000008</v>
      </c>
      <c r="I148" s="231"/>
      <c r="J148" s="227"/>
      <c r="K148" s="227"/>
      <c r="L148" s="232"/>
      <c r="M148" s="233"/>
      <c r="N148" s="234"/>
      <c r="O148" s="234"/>
      <c r="P148" s="234"/>
      <c r="Q148" s="234"/>
      <c r="R148" s="234"/>
      <c r="S148" s="234"/>
      <c r="T148" s="23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6" t="s">
        <v>144</v>
      </c>
      <c r="AU148" s="236" t="s">
        <v>79</v>
      </c>
      <c r="AV148" s="13" t="s">
        <v>79</v>
      </c>
      <c r="AW148" s="13" t="s">
        <v>31</v>
      </c>
      <c r="AX148" s="13" t="s">
        <v>77</v>
      </c>
      <c r="AY148" s="236" t="s">
        <v>125</v>
      </c>
    </row>
    <row r="149" s="2" customFormat="1" ht="16.5" customHeight="1">
      <c r="A149" s="39"/>
      <c r="B149" s="40"/>
      <c r="C149" s="206" t="s">
        <v>214</v>
      </c>
      <c r="D149" s="206" t="s">
        <v>127</v>
      </c>
      <c r="E149" s="207" t="s">
        <v>215</v>
      </c>
      <c r="F149" s="208" t="s">
        <v>216</v>
      </c>
      <c r="G149" s="209" t="s">
        <v>140</v>
      </c>
      <c r="H149" s="210">
        <v>933.53999999999996</v>
      </c>
      <c r="I149" s="211"/>
      <c r="J149" s="212">
        <f>ROUND(I149*H149,2)</f>
        <v>0</v>
      </c>
      <c r="K149" s="208" t="s">
        <v>131</v>
      </c>
      <c r="L149" s="45"/>
      <c r="M149" s="213" t="s">
        <v>19</v>
      </c>
      <c r="N149" s="214" t="s">
        <v>40</v>
      </c>
      <c r="O149" s="85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7" t="s">
        <v>132</v>
      </c>
      <c r="AT149" s="217" t="s">
        <v>127</v>
      </c>
      <c r="AU149" s="217" t="s">
        <v>79</v>
      </c>
      <c r="AY149" s="18" t="s">
        <v>125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8" t="s">
        <v>77</v>
      </c>
      <c r="BK149" s="218">
        <f>ROUND(I149*H149,2)</f>
        <v>0</v>
      </c>
      <c r="BL149" s="18" t="s">
        <v>132</v>
      </c>
      <c r="BM149" s="217" t="s">
        <v>217</v>
      </c>
    </row>
    <row r="150" s="2" customFormat="1">
      <c r="A150" s="39"/>
      <c r="B150" s="40"/>
      <c r="C150" s="41"/>
      <c r="D150" s="219" t="s">
        <v>134</v>
      </c>
      <c r="E150" s="41"/>
      <c r="F150" s="220" t="s">
        <v>218</v>
      </c>
      <c r="G150" s="41"/>
      <c r="H150" s="41"/>
      <c r="I150" s="221"/>
      <c r="J150" s="41"/>
      <c r="K150" s="41"/>
      <c r="L150" s="45"/>
      <c r="M150" s="222"/>
      <c r="N150" s="223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134</v>
      </c>
      <c r="AU150" s="18" t="s">
        <v>79</v>
      </c>
    </row>
    <row r="151" s="2" customFormat="1">
      <c r="A151" s="39"/>
      <c r="B151" s="40"/>
      <c r="C151" s="41"/>
      <c r="D151" s="224" t="s">
        <v>136</v>
      </c>
      <c r="E151" s="41"/>
      <c r="F151" s="225" t="s">
        <v>219</v>
      </c>
      <c r="G151" s="41"/>
      <c r="H151" s="41"/>
      <c r="I151" s="221"/>
      <c r="J151" s="41"/>
      <c r="K151" s="41"/>
      <c r="L151" s="45"/>
      <c r="M151" s="222"/>
      <c r="N151" s="223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136</v>
      </c>
      <c r="AU151" s="18" t="s">
        <v>79</v>
      </c>
    </row>
    <row r="152" s="2" customFormat="1" ht="21.75" customHeight="1">
      <c r="A152" s="39"/>
      <c r="B152" s="40"/>
      <c r="C152" s="206" t="s">
        <v>220</v>
      </c>
      <c r="D152" s="206" t="s">
        <v>127</v>
      </c>
      <c r="E152" s="207" t="s">
        <v>221</v>
      </c>
      <c r="F152" s="208" t="s">
        <v>222</v>
      </c>
      <c r="G152" s="209" t="s">
        <v>140</v>
      </c>
      <c r="H152" s="210">
        <v>339.50999999999999</v>
      </c>
      <c r="I152" s="211"/>
      <c r="J152" s="212">
        <f>ROUND(I152*H152,2)</f>
        <v>0</v>
      </c>
      <c r="K152" s="208" t="s">
        <v>131</v>
      </c>
      <c r="L152" s="45"/>
      <c r="M152" s="213" t="s">
        <v>19</v>
      </c>
      <c r="N152" s="214" t="s">
        <v>40</v>
      </c>
      <c r="O152" s="85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7" t="s">
        <v>132</v>
      </c>
      <c r="AT152" s="217" t="s">
        <v>127</v>
      </c>
      <c r="AU152" s="217" t="s">
        <v>79</v>
      </c>
      <c r="AY152" s="18" t="s">
        <v>125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8" t="s">
        <v>77</v>
      </c>
      <c r="BK152" s="218">
        <f>ROUND(I152*H152,2)</f>
        <v>0</v>
      </c>
      <c r="BL152" s="18" t="s">
        <v>132</v>
      </c>
      <c r="BM152" s="217" t="s">
        <v>223</v>
      </c>
    </row>
    <row r="153" s="2" customFormat="1">
      <c r="A153" s="39"/>
      <c r="B153" s="40"/>
      <c r="C153" s="41"/>
      <c r="D153" s="219" t="s">
        <v>134</v>
      </c>
      <c r="E153" s="41"/>
      <c r="F153" s="220" t="s">
        <v>224</v>
      </c>
      <c r="G153" s="41"/>
      <c r="H153" s="41"/>
      <c r="I153" s="221"/>
      <c r="J153" s="41"/>
      <c r="K153" s="41"/>
      <c r="L153" s="45"/>
      <c r="M153" s="222"/>
      <c r="N153" s="223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134</v>
      </c>
      <c r="AU153" s="18" t="s">
        <v>79</v>
      </c>
    </row>
    <row r="154" s="2" customFormat="1">
      <c r="A154" s="39"/>
      <c r="B154" s="40"/>
      <c r="C154" s="41"/>
      <c r="D154" s="224" t="s">
        <v>136</v>
      </c>
      <c r="E154" s="41"/>
      <c r="F154" s="225" t="s">
        <v>225</v>
      </c>
      <c r="G154" s="41"/>
      <c r="H154" s="41"/>
      <c r="I154" s="221"/>
      <c r="J154" s="41"/>
      <c r="K154" s="41"/>
      <c r="L154" s="45"/>
      <c r="M154" s="222"/>
      <c r="N154" s="223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136</v>
      </c>
      <c r="AU154" s="18" t="s">
        <v>79</v>
      </c>
    </row>
    <row r="155" s="2" customFormat="1" ht="16.5" customHeight="1">
      <c r="A155" s="39"/>
      <c r="B155" s="40"/>
      <c r="C155" s="206" t="s">
        <v>226</v>
      </c>
      <c r="D155" s="206" t="s">
        <v>127</v>
      </c>
      <c r="E155" s="207" t="s">
        <v>227</v>
      </c>
      <c r="F155" s="208" t="s">
        <v>228</v>
      </c>
      <c r="G155" s="209" t="s">
        <v>229</v>
      </c>
      <c r="H155" s="210">
        <v>1195.8979999999999</v>
      </c>
      <c r="I155" s="211"/>
      <c r="J155" s="212">
        <f>ROUND(I155*H155,2)</f>
        <v>0</v>
      </c>
      <c r="K155" s="208" t="s">
        <v>131</v>
      </c>
      <c r="L155" s="45"/>
      <c r="M155" s="213" t="s">
        <v>19</v>
      </c>
      <c r="N155" s="214" t="s">
        <v>40</v>
      </c>
      <c r="O155" s="85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7" t="s">
        <v>132</v>
      </c>
      <c r="AT155" s="217" t="s">
        <v>127</v>
      </c>
      <c r="AU155" s="217" t="s">
        <v>79</v>
      </c>
      <c r="AY155" s="18" t="s">
        <v>125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8" t="s">
        <v>77</v>
      </c>
      <c r="BK155" s="218">
        <f>ROUND(I155*H155,2)</f>
        <v>0</v>
      </c>
      <c r="BL155" s="18" t="s">
        <v>132</v>
      </c>
      <c r="BM155" s="217" t="s">
        <v>230</v>
      </c>
    </row>
    <row r="156" s="2" customFormat="1">
      <c r="A156" s="39"/>
      <c r="B156" s="40"/>
      <c r="C156" s="41"/>
      <c r="D156" s="219" t="s">
        <v>134</v>
      </c>
      <c r="E156" s="41"/>
      <c r="F156" s="220" t="s">
        <v>231</v>
      </c>
      <c r="G156" s="41"/>
      <c r="H156" s="41"/>
      <c r="I156" s="221"/>
      <c r="J156" s="41"/>
      <c r="K156" s="41"/>
      <c r="L156" s="45"/>
      <c r="M156" s="222"/>
      <c r="N156" s="223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134</v>
      </c>
      <c r="AU156" s="18" t="s">
        <v>79</v>
      </c>
    </row>
    <row r="157" s="2" customFormat="1">
      <c r="A157" s="39"/>
      <c r="B157" s="40"/>
      <c r="C157" s="41"/>
      <c r="D157" s="224" t="s">
        <v>136</v>
      </c>
      <c r="E157" s="41"/>
      <c r="F157" s="225" t="s">
        <v>232</v>
      </c>
      <c r="G157" s="41"/>
      <c r="H157" s="41"/>
      <c r="I157" s="221"/>
      <c r="J157" s="41"/>
      <c r="K157" s="41"/>
      <c r="L157" s="45"/>
      <c r="M157" s="222"/>
      <c r="N157" s="223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136</v>
      </c>
      <c r="AU157" s="18" t="s">
        <v>79</v>
      </c>
    </row>
    <row r="158" s="13" customFormat="1">
      <c r="A158" s="13"/>
      <c r="B158" s="226"/>
      <c r="C158" s="227"/>
      <c r="D158" s="219" t="s">
        <v>144</v>
      </c>
      <c r="E158" s="228" t="s">
        <v>19</v>
      </c>
      <c r="F158" s="229" t="s">
        <v>233</v>
      </c>
      <c r="G158" s="227"/>
      <c r="H158" s="230">
        <v>1195.8979999999999</v>
      </c>
      <c r="I158" s="231"/>
      <c r="J158" s="227"/>
      <c r="K158" s="227"/>
      <c r="L158" s="232"/>
      <c r="M158" s="233"/>
      <c r="N158" s="234"/>
      <c r="O158" s="234"/>
      <c r="P158" s="234"/>
      <c r="Q158" s="234"/>
      <c r="R158" s="234"/>
      <c r="S158" s="234"/>
      <c r="T158" s="23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6" t="s">
        <v>144</v>
      </c>
      <c r="AU158" s="236" t="s">
        <v>79</v>
      </c>
      <c r="AV158" s="13" t="s">
        <v>79</v>
      </c>
      <c r="AW158" s="13" t="s">
        <v>31</v>
      </c>
      <c r="AX158" s="13" t="s">
        <v>77</v>
      </c>
      <c r="AY158" s="236" t="s">
        <v>125</v>
      </c>
    </row>
    <row r="159" s="2" customFormat="1" ht="16.5" customHeight="1">
      <c r="A159" s="39"/>
      <c r="B159" s="40"/>
      <c r="C159" s="206" t="s">
        <v>234</v>
      </c>
      <c r="D159" s="206" t="s">
        <v>127</v>
      </c>
      <c r="E159" s="207" t="s">
        <v>235</v>
      </c>
      <c r="F159" s="208" t="s">
        <v>236</v>
      </c>
      <c r="G159" s="209" t="s">
        <v>140</v>
      </c>
      <c r="H159" s="210">
        <v>543.59000000000003</v>
      </c>
      <c r="I159" s="211"/>
      <c r="J159" s="212">
        <f>ROUND(I159*H159,2)</f>
        <v>0</v>
      </c>
      <c r="K159" s="208" t="s">
        <v>131</v>
      </c>
      <c r="L159" s="45"/>
      <c r="M159" s="213" t="s">
        <v>19</v>
      </c>
      <c r="N159" s="214" t="s">
        <v>40</v>
      </c>
      <c r="O159" s="85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7" t="s">
        <v>132</v>
      </c>
      <c r="AT159" s="217" t="s">
        <v>127</v>
      </c>
      <c r="AU159" s="217" t="s">
        <v>79</v>
      </c>
      <c r="AY159" s="18" t="s">
        <v>125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8" t="s">
        <v>77</v>
      </c>
      <c r="BK159" s="218">
        <f>ROUND(I159*H159,2)</f>
        <v>0</v>
      </c>
      <c r="BL159" s="18" t="s">
        <v>132</v>
      </c>
      <c r="BM159" s="217" t="s">
        <v>237</v>
      </c>
    </row>
    <row r="160" s="2" customFormat="1">
      <c r="A160" s="39"/>
      <c r="B160" s="40"/>
      <c r="C160" s="41"/>
      <c r="D160" s="219" t="s">
        <v>134</v>
      </c>
      <c r="E160" s="41"/>
      <c r="F160" s="220" t="s">
        <v>238</v>
      </c>
      <c r="G160" s="41"/>
      <c r="H160" s="41"/>
      <c r="I160" s="221"/>
      <c r="J160" s="41"/>
      <c r="K160" s="41"/>
      <c r="L160" s="45"/>
      <c r="M160" s="222"/>
      <c r="N160" s="223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134</v>
      </c>
      <c r="AU160" s="18" t="s">
        <v>79</v>
      </c>
    </row>
    <row r="161" s="2" customFormat="1">
      <c r="A161" s="39"/>
      <c r="B161" s="40"/>
      <c r="C161" s="41"/>
      <c r="D161" s="224" t="s">
        <v>136</v>
      </c>
      <c r="E161" s="41"/>
      <c r="F161" s="225" t="s">
        <v>239</v>
      </c>
      <c r="G161" s="41"/>
      <c r="H161" s="41"/>
      <c r="I161" s="221"/>
      <c r="J161" s="41"/>
      <c r="K161" s="41"/>
      <c r="L161" s="45"/>
      <c r="M161" s="222"/>
      <c r="N161" s="223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136</v>
      </c>
      <c r="AU161" s="18" t="s">
        <v>79</v>
      </c>
    </row>
    <row r="162" s="2" customFormat="1" ht="16.5" customHeight="1">
      <c r="A162" s="39"/>
      <c r="B162" s="40"/>
      <c r="C162" s="206" t="s">
        <v>8</v>
      </c>
      <c r="D162" s="206" t="s">
        <v>127</v>
      </c>
      <c r="E162" s="207" t="s">
        <v>240</v>
      </c>
      <c r="F162" s="208" t="s">
        <v>241</v>
      </c>
      <c r="G162" s="209" t="s">
        <v>140</v>
      </c>
      <c r="H162" s="210">
        <v>24</v>
      </c>
      <c r="I162" s="211"/>
      <c r="J162" s="212">
        <f>ROUND(I162*H162,2)</f>
        <v>0</v>
      </c>
      <c r="K162" s="208" t="s">
        <v>131</v>
      </c>
      <c r="L162" s="45"/>
      <c r="M162" s="213" t="s">
        <v>19</v>
      </c>
      <c r="N162" s="214" t="s">
        <v>40</v>
      </c>
      <c r="O162" s="85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7" t="s">
        <v>132</v>
      </c>
      <c r="AT162" s="217" t="s">
        <v>127</v>
      </c>
      <c r="AU162" s="217" t="s">
        <v>79</v>
      </c>
      <c r="AY162" s="18" t="s">
        <v>125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8" t="s">
        <v>77</v>
      </c>
      <c r="BK162" s="218">
        <f>ROUND(I162*H162,2)</f>
        <v>0</v>
      </c>
      <c r="BL162" s="18" t="s">
        <v>132</v>
      </c>
      <c r="BM162" s="217" t="s">
        <v>242</v>
      </c>
    </row>
    <row r="163" s="2" customFormat="1">
      <c r="A163" s="39"/>
      <c r="B163" s="40"/>
      <c r="C163" s="41"/>
      <c r="D163" s="219" t="s">
        <v>134</v>
      </c>
      <c r="E163" s="41"/>
      <c r="F163" s="220" t="s">
        <v>243</v>
      </c>
      <c r="G163" s="41"/>
      <c r="H163" s="41"/>
      <c r="I163" s="221"/>
      <c r="J163" s="41"/>
      <c r="K163" s="41"/>
      <c r="L163" s="45"/>
      <c r="M163" s="222"/>
      <c r="N163" s="223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134</v>
      </c>
      <c r="AU163" s="18" t="s">
        <v>79</v>
      </c>
    </row>
    <row r="164" s="2" customFormat="1">
      <c r="A164" s="39"/>
      <c r="B164" s="40"/>
      <c r="C164" s="41"/>
      <c r="D164" s="224" t="s">
        <v>136</v>
      </c>
      <c r="E164" s="41"/>
      <c r="F164" s="225" t="s">
        <v>244</v>
      </c>
      <c r="G164" s="41"/>
      <c r="H164" s="41"/>
      <c r="I164" s="221"/>
      <c r="J164" s="41"/>
      <c r="K164" s="41"/>
      <c r="L164" s="45"/>
      <c r="M164" s="222"/>
      <c r="N164" s="223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136</v>
      </c>
      <c r="AU164" s="18" t="s">
        <v>79</v>
      </c>
    </row>
    <row r="165" s="13" customFormat="1">
      <c r="A165" s="13"/>
      <c r="B165" s="226"/>
      <c r="C165" s="227"/>
      <c r="D165" s="219" t="s">
        <v>144</v>
      </c>
      <c r="E165" s="228" t="s">
        <v>19</v>
      </c>
      <c r="F165" s="229" t="s">
        <v>245</v>
      </c>
      <c r="G165" s="227"/>
      <c r="H165" s="230">
        <v>24</v>
      </c>
      <c r="I165" s="231"/>
      <c r="J165" s="227"/>
      <c r="K165" s="227"/>
      <c r="L165" s="232"/>
      <c r="M165" s="233"/>
      <c r="N165" s="234"/>
      <c r="O165" s="234"/>
      <c r="P165" s="234"/>
      <c r="Q165" s="234"/>
      <c r="R165" s="234"/>
      <c r="S165" s="234"/>
      <c r="T165" s="23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6" t="s">
        <v>144</v>
      </c>
      <c r="AU165" s="236" t="s">
        <v>79</v>
      </c>
      <c r="AV165" s="13" t="s">
        <v>79</v>
      </c>
      <c r="AW165" s="13" t="s">
        <v>31</v>
      </c>
      <c r="AX165" s="13" t="s">
        <v>77</v>
      </c>
      <c r="AY165" s="236" t="s">
        <v>125</v>
      </c>
    </row>
    <row r="166" s="2" customFormat="1" ht="16.5" customHeight="1">
      <c r="A166" s="39"/>
      <c r="B166" s="40"/>
      <c r="C166" s="206" t="s">
        <v>246</v>
      </c>
      <c r="D166" s="206" t="s">
        <v>127</v>
      </c>
      <c r="E166" s="207" t="s">
        <v>247</v>
      </c>
      <c r="F166" s="208" t="s">
        <v>248</v>
      </c>
      <c r="G166" s="209" t="s">
        <v>140</v>
      </c>
      <c r="H166" s="210">
        <v>24</v>
      </c>
      <c r="I166" s="211"/>
      <c r="J166" s="212">
        <f>ROUND(I166*H166,2)</f>
        <v>0</v>
      </c>
      <c r="K166" s="208" t="s">
        <v>131</v>
      </c>
      <c r="L166" s="45"/>
      <c r="M166" s="213" t="s">
        <v>19</v>
      </c>
      <c r="N166" s="214" t="s">
        <v>40</v>
      </c>
      <c r="O166" s="85"/>
      <c r="P166" s="215">
        <f>O166*H166</f>
        <v>0</v>
      </c>
      <c r="Q166" s="215">
        <v>0</v>
      </c>
      <c r="R166" s="215">
        <f>Q166*H166</f>
        <v>0</v>
      </c>
      <c r="S166" s="215">
        <v>0</v>
      </c>
      <c r="T166" s="216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7" t="s">
        <v>132</v>
      </c>
      <c r="AT166" s="217" t="s">
        <v>127</v>
      </c>
      <c r="AU166" s="217" t="s">
        <v>79</v>
      </c>
      <c r="AY166" s="18" t="s">
        <v>125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8" t="s">
        <v>77</v>
      </c>
      <c r="BK166" s="218">
        <f>ROUND(I166*H166,2)</f>
        <v>0</v>
      </c>
      <c r="BL166" s="18" t="s">
        <v>132</v>
      </c>
      <c r="BM166" s="217" t="s">
        <v>249</v>
      </c>
    </row>
    <row r="167" s="2" customFormat="1">
      <c r="A167" s="39"/>
      <c r="B167" s="40"/>
      <c r="C167" s="41"/>
      <c r="D167" s="219" t="s">
        <v>134</v>
      </c>
      <c r="E167" s="41"/>
      <c r="F167" s="220" t="s">
        <v>250</v>
      </c>
      <c r="G167" s="41"/>
      <c r="H167" s="41"/>
      <c r="I167" s="221"/>
      <c r="J167" s="41"/>
      <c r="K167" s="41"/>
      <c r="L167" s="45"/>
      <c r="M167" s="222"/>
      <c r="N167" s="223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134</v>
      </c>
      <c r="AU167" s="18" t="s">
        <v>79</v>
      </c>
    </row>
    <row r="168" s="2" customFormat="1">
      <c r="A168" s="39"/>
      <c r="B168" s="40"/>
      <c r="C168" s="41"/>
      <c r="D168" s="224" t="s">
        <v>136</v>
      </c>
      <c r="E168" s="41"/>
      <c r="F168" s="225" t="s">
        <v>251</v>
      </c>
      <c r="G168" s="41"/>
      <c r="H168" s="41"/>
      <c r="I168" s="221"/>
      <c r="J168" s="41"/>
      <c r="K168" s="41"/>
      <c r="L168" s="45"/>
      <c r="M168" s="222"/>
      <c r="N168" s="223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136</v>
      </c>
      <c r="AU168" s="18" t="s">
        <v>79</v>
      </c>
    </row>
    <row r="169" s="13" customFormat="1">
      <c r="A169" s="13"/>
      <c r="B169" s="226"/>
      <c r="C169" s="227"/>
      <c r="D169" s="219" t="s">
        <v>144</v>
      </c>
      <c r="E169" s="228" t="s">
        <v>19</v>
      </c>
      <c r="F169" s="229" t="s">
        <v>252</v>
      </c>
      <c r="G169" s="227"/>
      <c r="H169" s="230">
        <v>24</v>
      </c>
      <c r="I169" s="231"/>
      <c r="J169" s="227"/>
      <c r="K169" s="227"/>
      <c r="L169" s="232"/>
      <c r="M169" s="233"/>
      <c r="N169" s="234"/>
      <c r="O169" s="234"/>
      <c r="P169" s="234"/>
      <c r="Q169" s="234"/>
      <c r="R169" s="234"/>
      <c r="S169" s="234"/>
      <c r="T169" s="23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6" t="s">
        <v>144</v>
      </c>
      <c r="AU169" s="236" t="s">
        <v>79</v>
      </c>
      <c r="AV169" s="13" t="s">
        <v>79</v>
      </c>
      <c r="AW169" s="13" t="s">
        <v>31</v>
      </c>
      <c r="AX169" s="13" t="s">
        <v>77</v>
      </c>
      <c r="AY169" s="236" t="s">
        <v>125</v>
      </c>
    </row>
    <row r="170" s="2" customFormat="1" ht="16.5" customHeight="1">
      <c r="A170" s="39"/>
      <c r="B170" s="40"/>
      <c r="C170" s="206" t="s">
        <v>253</v>
      </c>
      <c r="D170" s="206" t="s">
        <v>127</v>
      </c>
      <c r="E170" s="207" t="s">
        <v>254</v>
      </c>
      <c r="F170" s="208" t="s">
        <v>255</v>
      </c>
      <c r="G170" s="209" t="s">
        <v>130</v>
      </c>
      <c r="H170" s="210">
        <v>4815.4939999999997</v>
      </c>
      <c r="I170" s="211"/>
      <c r="J170" s="212">
        <f>ROUND(I170*H170,2)</f>
        <v>0</v>
      </c>
      <c r="K170" s="208" t="s">
        <v>131</v>
      </c>
      <c r="L170" s="45"/>
      <c r="M170" s="213" t="s">
        <v>19</v>
      </c>
      <c r="N170" s="214" t="s">
        <v>40</v>
      </c>
      <c r="O170" s="85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7" t="s">
        <v>132</v>
      </c>
      <c r="AT170" s="217" t="s">
        <v>127</v>
      </c>
      <c r="AU170" s="217" t="s">
        <v>79</v>
      </c>
      <c r="AY170" s="18" t="s">
        <v>125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8" t="s">
        <v>77</v>
      </c>
      <c r="BK170" s="218">
        <f>ROUND(I170*H170,2)</f>
        <v>0</v>
      </c>
      <c r="BL170" s="18" t="s">
        <v>132</v>
      </c>
      <c r="BM170" s="217" t="s">
        <v>256</v>
      </c>
    </row>
    <row r="171" s="2" customFormat="1">
      <c r="A171" s="39"/>
      <c r="B171" s="40"/>
      <c r="C171" s="41"/>
      <c r="D171" s="219" t="s">
        <v>134</v>
      </c>
      <c r="E171" s="41"/>
      <c r="F171" s="220" t="s">
        <v>257</v>
      </c>
      <c r="G171" s="41"/>
      <c r="H171" s="41"/>
      <c r="I171" s="221"/>
      <c r="J171" s="41"/>
      <c r="K171" s="41"/>
      <c r="L171" s="45"/>
      <c r="M171" s="222"/>
      <c r="N171" s="223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134</v>
      </c>
      <c r="AU171" s="18" t="s">
        <v>79</v>
      </c>
    </row>
    <row r="172" s="2" customFormat="1">
      <c r="A172" s="39"/>
      <c r="B172" s="40"/>
      <c r="C172" s="41"/>
      <c r="D172" s="224" t="s">
        <v>136</v>
      </c>
      <c r="E172" s="41"/>
      <c r="F172" s="225" t="s">
        <v>258</v>
      </c>
      <c r="G172" s="41"/>
      <c r="H172" s="41"/>
      <c r="I172" s="221"/>
      <c r="J172" s="41"/>
      <c r="K172" s="41"/>
      <c r="L172" s="45"/>
      <c r="M172" s="222"/>
      <c r="N172" s="223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136</v>
      </c>
      <c r="AU172" s="18" t="s">
        <v>79</v>
      </c>
    </row>
    <row r="173" s="13" customFormat="1">
      <c r="A173" s="13"/>
      <c r="B173" s="226"/>
      <c r="C173" s="227"/>
      <c r="D173" s="219" t="s">
        <v>144</v>
      </c>
      <c r="E173" s="228" t="s">
        <v>19</v>
      </c>
      <c r="F173" s="229" t="s">
        <v>259</v>
      </c>
      <c r="G173" s="227"/>
      <c r="H173" s="230">
        <v>3824.25</v>
      </c>
      <c r="I173" s="231"/>
      <c r="J173" s="227"/>
      <c r="K173" s="227"/>
      <c r="L173" s="232"/>
      <c r="M173" s="233"/>
      <c r="N173" s="234"/>
      <c r="O173" s="234"/>
      <c r="P173" s="234"/>
      <c r="Q173" s="234"/>
      <c r="R173" s="234"/>
      <c r="S173" s="234"/>
      <c r="T173" s="23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6" t="s">
        <v>144</v>
      </c>
      <c r="AU173" s="236" t="s">
        <v>79</v>
      </c>
      <c r="AV173" s="13" t="s">
        <v>79</v>
      </c>
      <c r="AW173" s="13" t="s">
        <v>31</v>
      </c>
      <c r="AX173" s="13" t="s">
        <v>69</v>
      </c>
      <c r="AY173" s="236" t="s">
        <v>125</v>
      </c>
    </row>
    <row r="174" s="13" customFormat="1">
      <c r="A174" s="13"/>
      <c r="B174" s="226"/>
      <c r="C174" s="227"/>
      <c r="D174" s="219" t="s">
        <v>144</v>
      </c>
      <c r="E174" s="228" t="s">
        <v>19</v>
      </c>
      <c r="F174" s="229" t="s">
        <v>260</v>
      </c>
      <c r="G174" s="227"/>
      <c r="H174" s="230">
        <v>795.44399999999996</v>
      </c>
      <c r="I174" s="231"/>
      <c r="J174" s="227"/>
      <c r="K174" s="227"/>
      <c r="L174" s="232"/>
      <c r="M174" s="233"/>
      <c r="N174" s="234"/>
      <c r="O174" s="234"/>
      <c r="P174" s="234"/>
      <c r="Q174" s="234"/>
      <c r="R174" s="234"/>
      <c r="S174" s="234"/>
      <c r="T174" s="23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6" t="s">
        <v>144</v>
      </c>
      <c r="AU174" s="236" t="s">
        <v>79</v>
      </c>
      <c r="AV174" s="13" t="s">
        <v>79</v>
      </c>
      <c r="AW174" s="13" t="s">
        <v>31</v>
      </c>
      <c r="AX174" s="13" t="s">
        <v>69</v>
      </c>
      <c r="AY174" s="236" t="s">
        <v>125</v>
      </c>
    </row>
    <row r="175" s="13" customFormat="1">
      <c r="A175" s="13"/>
      <c r="B175" s="226"/>
      <c r="C175" s="227"/>
      <c r="D175" s="219" t="s">
        <v>144</v>
      </c>
      <c r="E175" s="228" t="s">
        <v>19</v>
      </c>
      <c r="F175" s="229" t="s">
        <v>261</v>
      </c>
      <c r="G175" s="227"/>
      <c r="H175" s="230">
        <v>195.80000000000001</v>
      </c>
      <c r="I175" s="231"/>
      <c r="J175" s="227"/>
      <c r="K175" s="227"/>
      <c r="L175" s="232"/>
      <c r="M175" s="233"/>
      <c r="N175" s="234"/>
      <c r="O175" s="234"/>
      <c r="P175" s="234"/>
      <c r="Q175" s="234"/>
      <c r="R175" s="234"/>
      <c r="S175" s="234"/>
      <c r="T175" s="23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6" t="s">
        <v>144</v>
      </c>
      <c r="AU175" s="236" t="s">
        <v>79</v>
      </c>
      <c r="AV175" s="13" t="s">
        <v>79</v>
      </c>
      <c r="AW175" s="13" t="s">
        <v>31</v>
      </c>
      <c r="AX175" s="13" t="s">
        <v>69</v>
      </c>
      <c r="AY175" s="236" t="s">
        <v>125</v>
      </c>
    </row>
    <row r="176" s="14" customFormat="1">
      <c r="A176" s="14"/>
      <c r="B176" s="237"/>
      <c r="C176" s="238"/>
      <c r="D176" s="219" t="s">
        <v>144</v>
      </c>
      <c r="E176" s="239" t="s">
        <v>19</v>
      </c>
      <c r="F176" s="240" t="s">
        <v>166</v>
      </c>
      <c r="G176" s="238"/>
      <c r="H176" s="241">
        <v>4815.4939999999997</v>
      </c>
      <c r="I176" s="242"/>
      <c r="J176" s="238"/>
      <c r="K176" s="238"/>
      <c r="L176" s="243"/>
      <c r="M176" s="244"/>
      <c r="N176" s="245"/>
      <c r="O176" s="245"/>
      <c r="P176" s="245"/>
      <c r="Q176" s="245"/>
      <c r="R176" s="245"/>
      <c r="S176" s="245"/>
      <c r="T176" s="24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7" t="s">
        <v>144</v>
      </c>
      <c r="AU176" s="247" t="s">
        <v>79</v>
      </c>
      <c r="AV176" s="14" t="s">
        <v>132</v>
      </c>
      <c r="AW176" s="14" t="s">
        <v>31</v>
      </c>
      <c r="AX176" s="14" t="s">
        <v>77</v>
      </c>
      <c r="AY176" s="247" t="s">
        <v>125</v>
      </c>
    </row>
    <row r="177" s="2" customFormat="1" ht="21.75" customHeight="1">
      <c r="A177" s="39"/>
      <c r="B177" s="40"/>
      <c r="C177" s="206" t="s">
        <v>262</v>
      </c>
      <c r="D177" s="206" t="s">
        <v>127</v>
      </c>
      <c r="E177" s="207" t="s">
        <v>263</v>
      </c>
      <c r="F177" s="208" t="s">
        <v>264</v>
      </c>
      <c r="G177" s="209" t="s">
        <v>130</v>
      </c>
      <c r="H177" s="210">
        <v>6223.6000000000004</v>
      </c>
      <c r="I177" s="211"/>
      <c r="J177" s="212">
        <f>ROUND(I177*H177,2)</f>
        <v>0</v>
      </c>
      <c r="K177" s="208" t="s">
        <v>131</v>
      </c>
      <c r="L177" s="45"/>
      <c r="M177" s="213" t="s">
        <v>19</v>
      </c>
      <c r="N177" s="214" t="s">
        <v>40</v>
      </c>
      <c r="O177" s="85"/>
      <c r="P177" s="215">
        <f>O177*H177</f>
        <v>0</v>
      </c>
      <c r="Q177" s="215">
        <v>0</v>
      </c>
      <c r="R177" s="215">
        <f>Q177*H177</f>
        <v>0</v>
      </c>
      <c r="S177" s="215">
        <v>0</v>
      </c>
      <c r="T177" s="216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7" t="s">
        <v>132</v>
      </c>
      <c r="AT177" s="217" t="s">
        <v>127</v>
      </c>
      <c r="AU177" s="217" t="s">
        <v>79</v>
      </c>
      <c r="AY177" s="18" t="s">
        <v>125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8" t="s">
        <v>77</v>
      </c>
      <c r="BK177" s="218">
        <f>ROUND(I177*H177,2)</f>
        <v>0</v>
      </c>
      <c r="BL177" s="18" t="s">
        <v>132</v>
      </c>
      <c r="BM177" s="217" t="s">
        <v>265</v>
      </c>
    </row>
    <row r="178" s="2" customFormat="1">
      <c r="A178" s="39"/>
      <c r="B178" s="40"/>
      <c r="C178" s="41"/>
      <c r="D178" s="219" t="s">
        <v>134</v>
      </c>
      <c r="E178" s="41"/>
      <c r="F178" s="220" t="s">
        <v>266</v>
      </c>
      <c r="G178" s="41"/>
      <c r="H178" s="41"/>
      <c r="I178" s="221"/>
      <c r="J178" s="41"/>
      <c r="K178" s="41"/>
      <c r="L178" s="45"/>
      <c r="M178" s="222"/>
      <c r="N178" s="223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134</v>
      </c>
      <c r="AU178" s="18" t="s">
        <v>79</v>
      </c>
    </row>
    <row r="179" s="2" customFormat="1">
      <c r="A179" s="39"/>
      <c r="B179" s="40"/>
      <c r="C179" s="41"/>
      <c r="D179" s="224" t="s">
        <v>136</v>
      </c>
      <c r="E179" s="41"/>
      <c r="F179" s="225" t="s">
        <v>267</v>
      </c>
      <c r="G179" s="41"/>
      <c r="H179" s="41"/>
      <c r="I179" s="221"/>
      <c r="J179" s="41"/>
      <c r="K179" s="41"/>
      <c r="L179" s="45"/>
      <c r="M179" s="222"/>
      <c r="N179" s="223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136</v>
      </c>
      <c r="AU179" s="18" t="s">
        <v>79</v>
      </c>
    </row>
    <row r="180" s="13" customFormat="1">
      <c r="A180" s="13"/>
      <c r="B180" s="226"/>
      <c r="C180" s="227"/>
      <c r="D180" s="219" t="s">
        <v>144</v>
      </c>
      <c r="E180" s="228" t="s">
        <v>19</v>
      </c>
      <c r="F180" s="229" t="s">
        <v>268</v>
      </c>
      <c r="G180" s="227"/>
      <c r="H180" s="230">
        <v>6223.6000000000004</v>
      </c>
      <c r="I180" s="231"/>
      <c r="J180" s="227"/>
      <c r="K180" s="227"/>
      <c r="L180" s="232"/>
      <c r="M180" s="233"/>
      <c r="N180" s="234"/>
      <c r="O180" s="234"/>
      <c r="P180" s="234"/>
      <c r="Q180" s="234"/>
      <c r="R180" s="234"/>
      <c r="S180" s="234"/>
      <c r="T180" s="23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6" t="s">
        <v>144</v>
      </c>
      <c r="AU180" s="236" t="s">
        <v>79</v>
      </c>
      <c r="AV180" s="13" t="s">
        <v>79</v>
      </c>
      <c r="AW180" s="13" t="s">
        <v>31</v>
      </c>
      <c r="AX180" s="13" t="s">
        <v>77</v>
      </c>
      <c r="AY180" s="236" t="s">
        <v>125</v>
      </c>
    </row>
    <row r="181" s="2" customFormat="1" ht="16.5" customHeight="1">
      <c r="A181" s="39"/>
      <c r="B181" s="40"/>
      <c r="C181" s="206" t="s">
        <v>269</v>
      </c>
      <c r="D181" s="206" t="s">
        <v>127</v>
      </c>
      <c r="E181" s="207" t="s">
        <v>270</v>
      </c>
      <c r="F181" s="208" t="s">
        <v>271</v>
      </c>
      <c r="G181" s="209" t="s">
        <v>130</v>
      </c>
      <c r="H181" s="210">
        <v>1660.4000000000001</v>
      </c>
      <c r="I181" s="211"/>
      <c r="J181" s="212">
        <f>ROUND(I181*H181,2)</f>
        <v>0</v>
      </c>
      <c r="K181" s="208" t="s">
        <v>131</v>
      </c>
      <c r="L181" s="45"/>
      <c r="M181" s="213" t="s">
        <v>19</v>
      </c>
      <c r="N181" s="214" t="s">
        <v>40</v>
      </c>
      <c r="O181" s="85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7" t="s">
        <v>132</v>
      </c>
      <c r="AT181" s="217" t="s">
        <v>127</v>
      </c>
      <c r="AU181" s="217" t="s">
        <v>79</v>
      </c>
      <c r="AY181" s="18" t="s">
        <v>125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8" t="s">
        <v>77</v>
      </c>
      <c r="BK181" s="218">
        <f>ROUND(I181*H181,2)</f>
        <v>0</v>
      </c>
      <c r="BL181" s="18" t="s">
        <v>132</v>
      </c>
      <c r="BM181" s="217" t="s">
        <v>272</v>
      </c>
    </row>
    <row r="182" s="2" customFormat="1">
      <c r="A182" s="39"/>
      <c r="B182" s="40"/>
      <c r="C182" s="41"/>
      <c r="D182" s="219" t="s">
        <v>134</v>
      </c>
      <c r="E182" s="41"/>
      <c r="F182" s="220" t="s">
        <v>273</v>
      </c>
      <c r="G182" s="41"/>
      <c r="H182" s="41"/>
      <c r="I182" s="221"/>
      <c r="J182" s="41"/>
      <c r="K182" s="41"/>
      <c r="L182" s="45"/>
      <c r="M182" s="222"/>
      <c r="N182" s="223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134</v>
      </c>
      <c r="AU182" s="18" t="s">
        <v>79</v>
      </c>
    </row>
    <row r="183" s="2" customFormat="1">
      <c r="A183" s="39"/>
      <c r="B183" s="40"/>
      <c r="C183" s="41"/>
      <c r="D183" s="224" t="s">
        <v>136</v>
      </c>
      <c r="E183" s="41"/>
      <c r="F183" s="225" t="s">
        <v>274</v>
      </c>
      <c r="G183" s="41"/>
      <c r="H183" s="41"/>
      <c r="I183" s="221"/>
      <c r="J183" s="41"/>
      <c r="K183" s="41"/>
      <c r="L183" s="45"/>
      <c r="M183" s="222"/>
      <c r="N183" s="223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136</v>
      </c>
      <c r="AU183" s="18" t="s">
        <v>79</v>
      </c>
    </row>
    <row r="184" s="13" customFormat="1">
      <c r="A184" s="13"/>
      <c r="B184" s="226"/>
      <c r="C184" s="227"/>
      <c r="D184" s="219" t="s">
        <v>144</v>
      </c>
      <c r="E184" s="228" t="s">
        <v>19</v>
      </c>
      <c r="F184" s="229" t="s">
        <v>275</v>
      </c>
      <c r="G184" s="227"/>
      <c r="H184" s="230">
        <v>1660.4000000000001</v>
      </c>
      <c r="I184" s="231"/>
      <c r="J184" s="227"/>
      <c r="K184" s="227"/>
      <c r="L184" s="232"/>
      <c r="M184" s="233"/>
      <c r="N184" s="234"/>
      <c r="O184" s="234"/>
      <c r="P184" s="234"/>
      <c r="Q184" s="234"/>
      <c r="R184" s="234"/>
      <c r="S184" s="234"/>
      <c r="T184" s="23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6" t="s">
        <v>144</v>
      </c>
      <c r="AU184" s="236" t="s">
        <v>79</v>
      </c>
      <c r="AV184" s="13" t="s">
        <v>79</v>
      </c>
      <c r="AW184" s="13" t="s">
        <v>31</v>
      </c>
      <c r="AX184" s="13" t="s">
        <v>77</v>
      </c>
      <c r="AY184" s="236" t="s">
        <v>125</v>
      </c>
    </row>
    <row r="185" s="12" customFormat="1" ht="22.8" customHeight="1">
      <c r="A185" s="12"/>
      <c r="B185" s="190"/>
      <c r="C185" s="191"/>
      <c r="D185" s="192" t="s">
        <v>68</v>
      </c>
      <c r="E185" s="204" t="s">
        <v>214</v>
      </c>
      <c r="F185" s="204" t="s">
        <v>276</v>
      </c>
      <c r="G185" s="191"/>
      <c r="H185" s="191"/>
      <c r="I185" s="194"/>
      <c r="J185" s="205">
        <f>BK185</f>
        <v>0</v>
      </c>
      <c r="K185" s="191"/>
      <c r="L185" s="196"/>
      <c r="M185" s="197"/>
      <c r="N185" s="198"/>
      <c r="O185" s="198"/>
      <c r="P185" s="199">
        <f>SUM(P186:P212)</f>
        <v>0</v>
      </c>
      <c r="Q185" s="198"/>
      <c r="R185" s="199">
        <f>SUM(R186:R212)</f>
        <v>0.057277999999999996</v>
      </c>
      <c r="S185" s="198"/>
      <c r="T185" s="200">
        <f>SUM(T186:T212)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01" t="s">
        <v>77</v>
      </c>
      <c r="AT185" s="202" t="s">
        <v>68</v>
      </c>
      <c r="AU185" s="202" t="s">
        <v>77</v>
      </c>
      <c r="AY185" s="201" t="s">
        <v>125</v>
      </c>
      <c r="BK185" s="203">
        <f>SUM(BK186:BK212)</f>
        <v>0</v>
      </c>
    </row>
    <row r="186" s="2" customFormat="1" ht="16.5" customHeight="1">
      <c r="A186" s="39"/>
      <c r="B186" s="40"/>
      <c r="C186" s="206" t="s">
        <v>277</v>
      </c>
      <c r="D186" s="206" t="s">
        <v>127</v>
      </c>
      <c r="E186" s="207" t="s">
        <v>278</v>
      </c>
      <c r="F186" s="208" t="s">
        <v>279</v>
      </c>
      <c r="G186" s="209" t="s">
        <v>280</v>
      </c>
      <c r="H186" s="210">
        <v>0.01</v>
      </c>
      <c r="I186" s="211"/>
      <c r="J186" s="212">
        <f>ROUND(I186*H186,2)</f>
        <v>0</v>
      </c>
      <c r="K186" s="208" t="s">
        <v>131</v>
      </c>
      <c r="L186" s="45"/>
      <c r="M186" s="213" t="s">
        <v>19</v>
      </c>
      <c r="N186" s="214" t="s">
        <v>40</v>
      </c>
      <c r="O186" s="85"/>
      <c r="P186" s="215">
        <f>O186*H186</f>
        <v>0</v>
      </c>
      <c r="Q186" s="215">
        <v>0.247</v>
      </c>
      <c r="R186" s="215">
        <f>Q186*H186</f>
        <v>0.00247</v>
      </c>
      <c r="S186" s="215">
        <v>0</v>
      </c>
      <c r="T186" s="216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7" t="s">
        <v>132</v>
      </c>
      <c r="AT186" s="217" t="s">
        <v>127</v>
      </c>
      <c r="AU186" s="217" t="s">
        <v>79</v>
      </c>
      <c r="AY186" s="18" t="s">
        <v>125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8" t="s">
        <v>77</v>
      </c>
      <c r="BK186" s="218">
        <f>ROUND(I186*H186,2)</f>
        <v>0</v>
      </c>
      <c r="BL186" s="18" t="s">
        <v>132</v>
      </c>
      <c r="BM186" s="217" t="s">
        <v>281</v>
      </c>
    </row>
    <row r="187" s="2" customFormat="1">
      <c r="A187" s="39"/>
      <c r="B187" s="40"/>
      <c r="C187" s="41"/>
      <c r="D187" s="219" t="s">
        <v>134</v>
      </c>
      <c r="E187" s="41"/>
      <c r="F187" s="220" t="s">
        <v>282</v>
      </c>
      <c r="G187" s="41"/>
      <c r="H187" s="41"/>
      <c r="I187" s="221"/>
      <c r="J187" s="41"/>
      <c r="K187" s="41"/>
      <c r="L187" s="45"/>
      <c r="M187" s="222"/>
      <c r="N187" s="223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134</v>
      </c>
      <c r="AU187" s="18" t="s">
        <v>79</v>
      </c>
    </row>
    <row r="188" s="2" customFormat="1">
      <c r="A188" s="39"/>
      <c r="B188" s="40"/>
      <c r="C188" s="41"/>
      <c r="D188" s="224" t="s">
        <v>136</v>
      </c>
      <c r="E188" s="41"/>
      <c r="F188" s="225" t="s">
        <v>283</v>
      </c>
      <c r="G188" s="41"/>
      <c r="H188" s="41"/>
      <c r="I188" s="221"/>
      <c r="J188" s="41"/>
      <c r="K188" s="41"/>
      <c r="L188" s="45"/>
      <c r="M188" s="222"/>
      <c r="N188" s="223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136</v>
      </c>
      <c r="AU188" s="18" t="s">
        <v>79</v>
      </c>
    </row>
    <row r="189" s="13" customFormat="1">
      <c r="A189" s="13"/>
      <c r="B189" s="226"/>
      <c r="C189" s="227"/>
      <c r="D189" s="219" t="s">
        <v>144</v>
      </c>
      <c r="E189" s="228" t="s">
        <v>19</v>
      </c>
      <c r="F189" s="229" t="s">
        <v>284</v>
      </c>
      <c r="G189" s="227"/>
      <c r="H189" s="230">
        <v>0.01</v>
      </c>
      <c r="I189" s="231"/>
      <c r="J189" s="227"/>
      <c r="K189" s="227"/>
      <c r="L189" s="232"/>
      <c r="M189" s="233"/>
      <c r="N189" s="234"/>
      <c r="O189" s="234"/>
      <c r="P189" s="234"/>
      <c r="Q189" s="234"/>
      <c r="R189" s="234"/>
      <c r="S189" s="234"/>
      <c r="T189" s="23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6" t="s">
        <v>144</v>
      </c>
      <c r="AU189" s="236" t="s">
        <v>79</v>
      </c>
      <c r="AV189" s="13" t="s">
        <v>79</v>
      </c>
      <c r="AW189" s="13" t="s">
        <v>31</v>
      </c>
      <c r="AX189" s="13" t="s">
        <v>77</v>
      </c>
      <c r="AY189" s="236" t="s">
        <v>125</v>
      </c>
    </row>
    <row r="190" s="2" customFormat="1" ht="16.5" customHeight="1">
      <c r="A190" s="39"/>
      <c r="B190" s="40"/>
      <c r="C190" s="206" t="s">
        <v>7</v>
      </c>
      <c r="D190" s="206" t="s">
        <v>127</v>
      </c>
      <c r="E190" s="207" t="s">
        <v>285</v>
      </c>
      <c r="F190" s="208" t="s">
        <v>286</v>
      </c>
      <c r="G190" s="209" t="s">
        <v>130</v>
      </c>
      <c r="H190" s="210">
        <v>102</v>
      </c>
      <c r="I190" s="211"/>
      <c r="J190" s="212">
        <f>ROUND(I190*H190,2)</f>
        <v>0</v>
      </c>
      <c r="K190" s="208" t="s">
        <v>131</v>
      </c>
      <c r="L190" s="45"/>
      <c r="M190" s="213" t="s">
        <v>19</v>
      </c>
      <c r="N190" s="214" t="s">
        <v>40</v>
      </c>
      <c r="O190" s="85"/>
      <c r="P190" s="215">
        <f>O190*H190</f>
        <v>0</v>
      </c>
      <c r="Q190" s="215">
        <v>3.0000000000000001E-05</v>
      </c>
      <c r="R190" s="215">
        <f>Q190*H190</f>
        <v>0.0030600000000000002</v>
      </c>
      <c r="S190" s="215">
        <v>0</v>
      </c>
      <c r="T190" s="216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7" t="s">
        <v>132</v>
      </c>
      <c r="AT190" s="217" t="s">
        <v>127</v>
      </c>
      <c r="AU190" s="217" t="s">
        <v>79</v>
      </c>
      <c r="AY190" s="18" t="s">
        <v>125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8" t="s">
        <v>77</v>
      </c>
      <c r="BK190" s="218">
        <f>ROUND(I190*H190,2)</f>
        <v>0</v>
      </c>
      <c r="BL190" s="18" t="s">
        <v>132</v>
      </c>
      <c r="BM190" s="217" t="s">
        <v>287</v>
      </c>
    </row>
    <row r="191" s="2" customFormat="1">
      <c r="A191" s="39"/>
      <c r="B191" s="40"/>
      <c r="C191" s="41"/>
      <c r="D191" s="219" t="s">
        <v>134</v>
      </c>
      <c r="E191" s="41"/>
      <c r="F191" s="220" t="s">
        <v>288</v>
      </c>
      <c r="G191" s="41"/>
      <c r="H191" s="41"/>
      <c r="I191" s="221"/>
      <c r="J191" s="41"/>
      <c r="K191" s="41"/>
      <c r="L191" s="45"/>
      <c r="M191" s="222"/>
      <c r="N191" s="223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134</v>
      </c>
      <c r="AU191" s="18" t="s">
        <v>79</v>
      </c>
    </row>
    <row r="192" s="2" customFormat="1">
      <c r="A192" s="39"/>
      <c r="B192" s="40"/>
      <c r="C192" s="41"/>
      <c r="D192" s="224" t="s">
        <v>136</v>
      </c>
      <c r="E192" s="41"/>
      <c r="F192" s="225" t="s">
        <v>289</v>
      </c>
      <c r="G192" s="41"/>
      <c r="H192" s="41"/>
      <c r="I192" s="221"/>
      <c r="J192" s="41"/>
      <c r="K192" s="41"/>
      <c r="L192" s="45"/>
      <c r="M192" s="222"/>
      <c r="N192" s="223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136</v>
      </c>
      <c r="AU192" s="18" t="s">
        <v>79</v>
      </c>
    </row>
    <row r="193" s="13" customFormat="1">
      <c r="A193" s="13"/>
      <c r="B193" s="226"/>
      <c r="C193" s="227"/>
      <c r="D193" s="219" t="s">
        <v>144</v>
      </c>
      <c r="E193" s="228" t="s">
        <v>19</v>
      </c>
      <c r="F193" s="229" t="s">
        <v>290</v>
      </c>
      <c r="G193" s="227"/>
      <c r="H193" s="230">
        <v>102</v>
      </c>
      <c r="I193" s="231"/>
      <c r="J193" s="227"/>
      <c r="K193" s="227"/>
      <c r="L193" s="232"/>
      <c r="M193" s="233"/>
      <c r="N193" s="234"/>
      <c r="O193" s="234"/>
      <c r="P193" s="234"/>
      <c r="Q193" s="234"/>
      <c r="R193" s="234"/>
      <c r="S193" s="234"/>
      <c r="T193" s="23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6" t="s">
        <v>144</v>
      </c>
      <c r="AU193" s="236" t="s">
        <v>79</v>
      </c>
      <c r="AV193" s="13" t="s">
        <v>79</v>
      </c>
      <c r="AW193" s="13" t="s">
        <v>31</v>
      </c>
      <c r="AX193" s="13" t="s">
        <v>77</v>
      </c>
      <c r="AY193" s="236" t="s">
        <v>125</v>
      </c>
    </row>
    <row r="194" s="2" customFormat="1" ht="16.5" customHeight="1">
      <c r="A194" s="39"/>
      <c r="B194" s="40"/>
      <c r="C194" s="248" t="s">
        <v>291</v>
      </c>
      <c r="D194" s="248" t="s">
        <v>292</v>
      </c>
      <c r="E194" s="249" t="s">
        <v>293</v>
      </c>
      <c r="F194" s="250" t="s">
        <v>294</v>
      </c>
      <c r="G194" s="251" t="s">
        <v>295</v>
      </c>
      <c r="H194" s="252">
        <v>0.082000000000000003</v>
      </c>
      <c r="I194" s="253"/>
      <c r="J194" s="254">
        <f>ROUND(I194*H194,2)</f>
        <v>0</v>
      </c>
      <c r="K194" s="250" t="s">
        <v>131</v>
      </c>
      <c r="L194" s="255"/>
      <c r="M194" s="256" t="s">
        <v>19</v>
      </c>
      <c r="N194" s="257" t="s">
        <v>40</v>
      </c>
      <c r="O194" s="85"/>
      <c r="P194" s="215">
        <f>O194*H194</f>
        <v>0</v>
      </c>
      <c r="Q194" s="215">
        <v>0.001</v>
      </c>
      <c r="R194" s="215">
        <f>Q194*H194</f>
        <v>8.2000000000000001E-05</v>
      </c>
      <c r="S194" s="215">
        <v>0</v>
      </c>
      <c r="T194" s="216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7" t="s">
        <v>188</v>
      </c>
      <c r="AT194" s="217" t="s">
        <v>292</v>
      </c>
      <c r="AU194" s="217" t="s">
        <v>79</v>
      </c>
      <c r="AY194" s="18" t="s">
        <v>125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8" t="s">
        <v>77</v>
      </c>
      <c r="BK194" s="218">
        <f>ROUND(I194*H194,2)</f>
        <v>0</v>
      </c>
      <c r="BL194" s="18" t="s">
        <v>132</v>
      </c>
      <c r="BM194" s="217" t="s">
        <v>296</v>
      </c>
    </row>
    <row r="195" s="2" customFormat="1">
      <c r="A195" s="39"/>
      <c r="B195" s="40"/>
      <c r="C195" s="41"/>
      <c r="D195" s="219" t="s">
        <v>134</v>
      </c>
      <c r="E195" s="41"/>
      <c r="F195" s="220" t="s">
        <v>294</v>
      </c>
      <c r="G195" s="41"/>
      <c r="H195" s="41"/>
      <c r="I195" s="221"/>
      <c r="J195" s="41"/>
      <c r="K195" s="41"/>
      <c r="L195" s="45"/>
      <c r="M195" s="222"/>
      <c r="N195" s="223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134</v>
      </c>
      <c r="AU195" s="18" t="s">
        <v>79</v>
      </c>
    </row>
    <row r="196" s="13" customFormat="1">
      <c r="A196" s="13"/>
      <c r="B196" s="226"/>
      <c r="C196" s="227"/>
      <c r="D196" s="219" t="s">
        <v>144</v>
      </c>
      <c r="E196" s="228" t="s">
        <v>19</v>
      </c>
      <c r="F196" s="229" t="s">
        <v>297</v>
      </c>
      <c r="G196" s="227"/>
      <c r="H196" s="230">
        <v>0.082000000000000003</v>
      </c>
      <c r="I196" s="231"/>
      <c r="J196" s="227"/>
      <c r="K196" s="227"/>
      <c r="L196" s="232"/>
      <c r="M196" s="233"/>
      <c r="N196" s="234"/>
      <c r="O196" s="234"/>
      <c r="P196" s="234"/>
      <c r="Q196" s="234"/>
      <c r="R196" s="234"/>
      <c r="S196" s="234"/>
      <c r="T196" s="23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6" t="s">
        <v>144</v>
      </c>
      <c r="AU196" s="236" t="s">
        <v>79</v>
      </c>
      <c r="AV196" s="13" t="s">
        <v>79</v>
      </c>
      <c r="AW196" s="13" t="s">
        <v>31</v>
      </c>
      <c r="AX196" s="13" t="s">
        <v>77</v>
      </c>
      <c r="AY196" s="236" t="s">
        <v>125</v>
      </c>
    </row>
    <row r="197" s="2" customFormat="1" ht="16.5" customHeight="1">
      <c r="A197" s="39"/>
      <c r="B197" s="40"/>
      <c r="C197" s="206" t="s">
        <v>298</v>
      </c>
      <c r="D197" s="206" t="s">
        <v>127</v>
      </c>
      <c r="E197" s="207" t="s">
        <v>299</v>
      </c>
      <c r="F197" s="208" t="s">
        <v>300</v>
      </c>
      <c r="G197" s="209" t="s">
        <v>301</v>
      </c>
      <c r="H197" s="210">
        <v>2</v>
      </c>
      <c r="I197" s="211"/>
      <c r="J197" s="212">
        <f>ROUND(I197*H197,2)</f>
        <v>0</v>
      </c>
      <c r="K197" s="208" t="s">
        <v>131</v>
      </c>
      <c r="L197" s="45"/>
      <c r="M197" s="213" t="s">
        <v>19</v>
      </c>
      <c r="N197" s="214" t="s">
        <v>40</v>
      </c>
      <c r="O197" s="85"/>
      <c r="P197" s="215">
        <f>O197*H197</f>
        <v>0</v>
      </c>
      <c r="Q197" s="215">
        <v>0.00018000000000000001</v>
      </c>
      <c r="R197" s="215">
        <f>Q197*H197</f>
        <v>0.00036000000000000002</v>
      </c>
      <c r="S197" s="215">
        <v>0</v>
      </c>
      <c r="T197" s="216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7" t="s">
        <v>132</v>
      </c>
      <c r="AT197" s="217" t="s">
        <v>127</v>
      </c>
      <c r="AU197" s="217" t="s">
        <v>79</v>
      </c>
      <c r="AY197" s="18" t="s">
        <v>125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8" t="s">
        <v>77</v>
      </c>
      <c r="BK197" s="218">
        <f>ROUND(I197*H197,2)</f>
        <v>0</v>
      </c>
      <c r="BL197" s="18" t="s">
        <v>132</v>
      </c>
      <c r="BM197" s="217" t="s">
        <v>302</v>
      </c>
    </row>
    <row r="198" s="2" customFormat="1">
      <c r="A198" s="39"/>
      <c r="B198" s="40"/>
      <c r="C198" s="41"/>
      <c r="D198" s="219" t="s">
        <v>134</v>
      </c>
      <c r="E198" s="41"/>
      <c r="F198" s="220" t="s">
        <v>303</v>
      </c>
      <c r="G198" s="41"/>
      <c r="H198" s="41"/>
      <c r="I198" s="221"/>
      <c r="J198" s="41"/>
      <c r="K198" s="41"/>
      <c r="L198" s="45"/>
      <c r="M198" s="222"/>
      <c r="N198" s="223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134</v>
      </c>
      <c r="AU198" s="18" t="s">
        <v>79</v>
      </c>
    </row>
    <row r="199" s="2" customFormat="1">
      <c r="A199" s="39"/>
      <c r="B199" s="40"/>
      <c r="C199" s="41"/>
      <c r="D199" s="224" t="s">
        <v>136</v>
      </c>
      <c r="E199" s="41"/>
      <c r="F199" s="225" t="s">
        <v>304</v>
      </c>
      <c r="G199" s="41"/>
      <c r="H199" s="41"/>
      <c r="I199" s="221"/>
      <c r="J199" s="41"/>
      <c r="K199" s="41"/>
      <c r="L199" s="45"/>
      <c r="M199" s="222"/>
      <c r="N199" s="223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136</v>
      </c>
      <c r="AU199" s="18" t="s">
        <v>79</v>
      </c>
    </row>
    <row r="200" s="2" customFormat="1" ht="16.5" customHeight="1">
      <c r="A200" s="39"/>
      <c r="B200" s="40"/>
      <c r="C200" s="206" t="s">
        <v>305</v>
      </c>
      <c r="D200" s="206" t="s">
        <v>127</v>
      </c>
      <c r="E200" s="207" t="s">
        <v>306</v>
      </c>
      <c r="F200" s="208" t="s">
        <v>307</v>
      </c>
      <c r="G200" s="209" t="s">
        <v>301</v>
      </c>
      <c r="H200" s="210">
        <v>2</v>
      </c>
      <c r="I200" s="211"/>
      <c r="J200" s="212">
        <f>ROUND(I200*H200,2)</f>
        <v>0</v>
      </c>
      <c r="K200" s="208" t="s">
        <v>131</v>
      </c>
      <c r="L200" s="45"/>
      <c r="M200" s="213" t="s">
        <v>19</v>
      </c>
      <c r="N200" s="214" t="s">
        <v>40</v>
      </c>
      <c r="O200" s="85"/>
      <c r="P200" s="215">
        <f>O200*H200</f>
        <v>0</v>
      </c>
      <c r="Q200" s="215">
        <v>0</v>
      </c>
      <c r="R200" s="215">
        <f>Q200*H200</f>
        <v>0</v>
      </c>
      <c r="S200" s="215">
        <v>0</v>
      </c>
      <c r="T200" s="216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7" t="s">
        <v>132</v>
      </c>
      <c r="AT200" s="217" t="s">
        <v>127</v>
      </c>
      <c r="AU200" s="217" t="s">
        <v>79</v>
      </c>
      <c r="AY200" s="18" t="s">
        <v>125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8" t="s">
        <v>77</v>
      </c>
      <c r="BK200" s="218">
        <f>ROUND(I200*H200,2)</f>
        <v>0</v>
      </c>
      <c r="BL200" s="18" t="s">
        <v>132</v>
      </c>
      <c r="BM200" s="217" t="s">
        <v>308</v>
      </c>
    </row>
    <row r="201" s="2" customFormat="1">
      <c r="A201" s="39"/>
      <c r="B201" s="40"/>
      <c r="C201" s="41"/>
      <c r="D201" s="219" t="s">
        <v>134</v>
      </c>
      <c r="E201" s="41"/>
      <c r="F201" s="220" t="s">
        <v>309</v>
      </c>
      <c r="G201" s="41"/>
      <c r="H201" s="41"/>
      <c r="I201" s="221"/>
      <c r="J201" s="41"/>
      <c r="K201" s="41"/>
      <c r="L201" s="45"/>
      <c r="M201" s="222"/>
      <c r="N201" s="223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134</v>
      </c>
      <c r="AU201" s="18" t="s">
        <v>79</v>
      </c>
    </row>
    <row r="202" s="2" customFormat="1">
      <c r="A202" s="39"/>
      <c r="B202" s="40"/>
      <c r="C202" s="41"/>
      <c r="D202" s="224" t="s">
        <v>136</v>
      </c>
      <c r="E202" s="41"/>
      <c r="F202" s="225" t="s">
        <v>310</v>
      </c>
      <c r="G202" s="41"/>
      <c r="H202" s="41"/>
      <c r="I202" s="221"/>
      <c r="J202" s="41"/>
      <c r="K202" s="41"/>
      <c r="L202" s="45"/>
      <c r="M202" s="222"/>
      <c r="N202" s="223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136</v>
      </c>
      <c r="AU202" s="18" t="s">
        <v>79</v>
      </c>
    </row>
    <row r="203" s="2" customFormat="1" ht="16.5" customHeight="1">
      <c r="A203" s="39"/>
      <c r="B203" s="40"/>
      <c r="C203" s="206" t="s">
        <v>311</v>
      </c>
      <c r="D203" s="206" t="s">
        <v>127</v>
      </c>
      <c r="E203" s="207" t="s">
        <v>312</v>
      </c>
      <c r="F203" s="208" t="s">
        <v>313</v>
      </c>
      <c r="G203" s="209" t="s">
        <v>301</v>
      </c>
      <c r="H203" s="210">
        <v>2</v>
      </c>
      <c r="I203" s="211"/>
      <c r="J203" s="212">
        <f>ROUND(I203*H203,2)</f>
        <v>0</v>
      </c>
      <c r="K203" s="208" t="s">
        <v>131</v>
      </c>
      <c r="L203" s="45"/>
      <c r="M203" s="213" t="s">
        <v>19</v>
      </c>
      <c r="N203" s="214" t="s">
        <v>40</v>
      </c>
      <c r="O203" s="85"/>
      <c r="P203" s="215">
        <f>O203*H203</f>
        <v>0</v>
      </c>
      <c r="Q203" s="215">
        <v>0</v>
      </c>
      <c r="R203" s="215">
        <f>Q203*H203</f>
        <v>0</v>
      </c>
      <c r="S203" s="215">
        <v>0</v>
      </c>
      <c r="T203" s="216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7" t="s">
        <v>132</v>
      </c>
      <c r="AT203" s="217" t="s">
        <v>127</v>
      </c>
      <c r="AU203" s="217" t="s">
        <v>79</v>
      </c>
      <c r="AY203" s="18" t="s">
        <v>125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8" t="s">
        <v>77</v>
      </c>
      <c r="BK203" s="218">
        <f>ROUND(I203*H203,2)</f>
        <v>0</v>
      </c>
      <c r="BL203" s="18" t="s">
        <v>132</v>
      </c>
      <c r="BM203" s="217" t="s">
        <v>314</v>
      </c>
    </row>
    <row r="204" s="2" customFormat="1">
      <c r="A204" s="39"/>
      <c r="B204" s="40"/>
      <c r="C204" s="41"/>
      <c r="D204" s="219" t="s">
        <v>134</v>
      </c>
      <c r="E204" s="41"/>
      <c r="F204" s="220" t="s">
        <v>315</v>
      </c>
      <c r="G204" s="41"/>
      <c r="H204" s="41"/>
      <c r="I204" s="221"/>
      <c r="J204" s="41"/>
      <c r="K204" s="41"/>
      <c r="L204" s="45"/>
      <c r="M204" s="222"/>
      <c r="N204" s="223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134</v>
      </c>
      <c r="AU204" s="18" t="s">
        <v>79</v>
      </c>
    </row>
    <row r="205" s="2" customFormat="1">
      <c r="A205" s="39"/>
      <c r="B205" s="40"/>
      <c r="C205" s="41"/>
      <c r="D205" s="224" t="s">
        <v>136</v>
      </c>
      <c r="E205" s="41"/>
      <c r="F205" s="225" t="s">
        <v>316</v>
      </c>
      <c r="G205" s="41"/>
      <c r="H205" s="41"/>
      <c r="I205" s="221"/>
      <c r="J205" s="41"/>
      <c r="K205" s="41"/>
      <c r="L205" s="45"/>
      <c r="M205" s="222"/>
      <c r="N205" s="223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136</v>
      </c>
      <c r="AU205" s="18" t="s">
        <v>79</v>
      </c>
    </row>
    <row r="206" s="2" customFormat="1" ht="16.5" customHeight="1">
      <c r="A206" s="39"/>
      <c r="B206" s="40"/>
      <c r="C206" s="206" t="s">
        <v>317</v>
      </c>
      <c r="D206" s="206" t="s">
        <v>127</v>
      </c>
      <c r="E206" s="207" t="s">
        <v>318</v>
      </c>
      <c r="F206" s="208" t="s">
        <v>319</v>
      </c>
      <c r="G206" s="209" t="s">
        <v>130</v>
      </c>
      <c r="H206" s="210">
        <v>1660.4000000000001</v>
      </c>
      <c r="I206" s="211"/>
      <c r="J206" s="212">
        <f>ROUND(I206*H206,2)</f>
        <v>0</v>
      </c>
      <c r="K206" s="208" t="s">
        <v>131</v>
      </c>
      <c r="L206" s="45"/>
      <c r="M206" s="213" t="s">
        <v>19</v>
      </c>
      <c r="N206" s="214" t="s">
        <v>40</v>
      </c>
      <c r="O206" s="85"/>
      <c r="P206" s="215">
        <f>O206*H206</f>
        <v>0</v>
      </c>
      <c r="Q206" s="215">
        <v>0</v>
      </c>
      <c r="R206" s="215">
        <f>Q206*H206</f>
        <v>0</v>
      </c>
      <c r="S206" s="215">
        <v>0</v>
      </c>
      <c r="T206" s="216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7" t="s">
        <v>132</v>
      </c>
      <c r="AT206" s="217" t="s">
        <v>127</v>
      </c>
      <c r="AU206" s="217" t="s">
        <v>79</v>
      </c>
      <c r="AY206" s="18" t="s">
        <v>125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8" t="s">
        <v>77</v>
      </c>
      <c r="BK206" s="218">
        <f>ROUND(I206*H206,2)</f>
        <v>0</v>
      </c>
      <c r="BL206" s="18" t="s">
        <v>132</v>
      </c>
      <c r="BM206" s="217" t="s">
        <v>320</v>
      </c>
    </row>
    <row r="207" s="2" customFormat="1">
      <c r="A207" s="39"/>
      <c r="B207" s="40"/>
      <c r="C207" s="41"/>
      <c r="D207" s="219" t="s">
        <v>134</v>
      </c>
      <c r="E207" s="41"/>
      <c r="F207" s="220" t="s">
        <v>321</v>
      </c>
      <c r="G207" s="41"/>
      <c r="H207" s="41"/>
      <c r="I207" s="221"/>
      <c r="J207" s="41"/>
      <c r="K207" s="41"/>
      <c r="L207" s="45"/>
      <c r="M207" s="222"/>
      <c r="N207" s="223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134</v>
      </c>
      <c r="AU207" s="18" t="s">
        <v>79</v>
      </c>
    </row>
    <row r="208" s="2" customFormat="1">
      <c r="A208" s="39"/>
      <c r="B208" s="40"/>
      <c r="C208" s="41"/>
      <c r="D208" s="224" t="s">
        <v>136</v>
      </c>
      <c r="E208" s="41"/>
      <c r="F208" s="225" t="s">
        <v>322</v>
      </c>
      <c r="G208" s="41"/>
      <c r="H208" s="41"/>
      <c r="I208" s="221"/>
      <c r="J208" s="41"/>
      <c r="K208" s="41"/>
      <c r="L208" s="45"/>
      <c r="M208" s="222"/>
      <c r="N208" s="223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136</v>
      </c>
      <c r="AU208" s="18" t="s">
        <v>79</v>
      </c>
    </row>
    <row r="209" s="13" customFormat="1">
      <c r="A209" s="13"/>
      <c r="B209" s="226"/>
      <c r="C209" s="227"/>
      <c r="D209" s="219" t="s">
        <v>144</v>
      </c>
      <c r="E209" s="228" t="s">
        <v>19</v>
      </c>
      <c r="F209" s="229" t="s">
        <v>323</v>
      </c>
      <c r="G209" s="227"/>
      <c r="H209" s="230">
        <v>1660.4000000000001</v>
      </c>
      <c r="I209" s="231"/>
      <c r="J209" s="227"/>
      <c r="K209" s="227"/>
      <c r="L209" s="232"/>
      <c r="M209" s="233"/>
      <c r="N209" s="234"/>
      <c r="O209" s="234"/>
      <c r="P209" s="234"/>
      <c r="Q209" s="234"/>
      <c r="R209" s="234"/>
      <c r="S209" s="234"/>
      <c r="T209" s="23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6" t="s">
        <v>144</v>
      </c>
      <c r="AU209" s="236" t="s">
        <v>79</v>
      </c>
      <c r="AV209" s="13" t="s">
        <v>79</v>
      </c>
      <c r="AW209" s="13" t="s">
        <v>31</v>
      </c>
      <c r="AX209" s="13" t="s">
        <v>77</v>
      </c>
      <c r="AY209" s="236" t="s">
        <v>125</v>
      </c>
    </row>
    <row r="210" s="2" customFormat="1" ht="16.5" customHeight="1">
      <c r="A210" s="39"/>
      <c r="B210" s="40"/>
      <c r="C210" s="248" t="s">
        <v>324</v>
      </c>
      <c r="D210" s="248" t="s">
        <v>292</v>
      </c>
      <c r="E210" s="249" t="s">
        <v>325</v>
      </c>
      <c r="F210" s="250" t="s">
        <v>326</v>
      </c>
      <c r="G210" s="251" t="s">
        <v>327</v>
      </c>
      <c r="H210" s="252">
        <v>51.305999999999997</v>
      </c>
      <c r="I210" s="253"/>
      <c r="J210" s="254">
        <f>ROUND(I210*H210,2)</f>
        <v>0</v>
      </c>
      <c r="K210" s="250" t="s">
        <v>131</v>
      </c>
      <c r="L210" s="255"/>
      <c r="M210" s="256" t="s">
        <v>19</v>
      </c>
      <c r="N210" s="257" t="s">
        <v>40</v>
      </c>
      <c r="O210" s="85"/>
      <c r="P210" s="215">
        <f>O210*H210</f>
        <v>0</v>
      </c>
      <c r="Q210" s="215">
        <v>0.001</v>
      </c>
      <c r="R210" s="215">
        <f>Q210*H210</f>
        <v>0.051305999999999997</v>
      </c>
      <c r="S210" s="215">
        <v>0</v>
      </c>
      <c r="T210" s="216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7" t="s">
        <v>188</v>
      </c>
      <c r="AT210" s="217" t="s">
        <v>292</v>
      </c>
      <c r="AU210" s="217" t="s">
        <v>79</v>
      </c>
      <c r="AY210" s="18" t="s">
        <v>125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8" t="s">
        <v>77</v>
      </c>
      <c r="BK210" s="218">
        <f>ROUND(I210*H210,2)</f>
        <v>0</v>
      </c>
      <c r="BL210" s="18" t="s">
        <v>132</v>
      </c>
      <c r="BM210" s="217" t="s">
        <v>328</v>
      </c>
    </row>
    <row r="211" s="2" customFormat="1">
      <c r="A211" s="39"/>
      <c r="B211" s="40"/>
      <c r="C211" s="41"/>
      <c r="D211" s="219" t="s">
        <v>134</v>
      </c>
      <c r="E211" s="41"/>
      <c r="F211" s="220" t="s">
        <v>326</v>
      </c>
      <c r="G211" s="41"/>
      <c r="H211" s="41"/>
      <c r="I211" s="221"/>
      <c r="J211" s="41"/>
      <c r="K211" s="41"/>
      <c r="L211" s="45"/>
      <c r="M211" s="222"/>
      <c r="N211" s="223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134</v>
      </c>
      <c r="AU211" s="18" t="s">
        <v>79</v>
      </c>
    </row>
    <row r="212" s="13" customFormat="1">
      <c r="A212" s="13"/>
      <c r="B212" s="226"/>
      <c r="C212" s="227"/>
      <c r="D212" s="219" t="s">
        <v>144</v>
      </c>
      <c r="E212" s="228" t="s">
        <v>19</v>
      </c>
      <c r="F212" s="229" t="s">
        <v>329</v>
      </c>
      <c r="G212" s="227"/>
      <c r="H212" s="230">
        <v>51.305999999999997</v>
      </c>
      <c r="I212" s="231"/>
      <c r="J212" s="227"/>
      <c r="K212" s="227"/>
      <c r="L212" s="232"/>
      <c r="M212" s="233"/>
      <c r="N212" s="234"/>
      <c r="O212" s="234"/>
      <c r="P212" s="234"/>
      <c r="Q212" s="234"/>
      <c r="R212" s="234"/>
      <c r="S212" s="234"/>
      <c r="T212" s="23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6" t="s">
        <v>144</v>
      </c>
      <c r="AU212" s="236" t="s">
        <v>79</v>
      </c>
      <c r="AV212" s="13" t="s">
        <v>79</v>
      </c>
      <c r="AW212" s="13" t="s">
        <v>31</v>
      </c>
      <c r="AX212" s="13" t="s">
        <v>77</v>
      </c>
      <c r="AY212" s="236" t="s">
        <v>125</v>
      </c>
    </row>
    <row r="213" s="12" customFormat="1" ht="22.8" customHeight="1">
      <c r="A213" s="12"/>
      <c r="B213" s="190"/>
      <c r="C213" s="191"/>
      <c r="D213" s="192" t="s">
        <v>68</v>
      </c>
      <c r="E213" s="204" t="s">
        <v>79</v>
      </c>
      <c r="F213" s="204" t="s">
        <v>330</v>
      </c>
      <c r="G213" s="191"/>
      <c r="H213" s="191"/>
      <c r="I213" s="194"/>
      <c r="J213" s="205">
        <f>BK213</f>
        <v>0</v>
      </c>
      <c r="K213" s="191"/>
      <c r="L213" s="196"/>
      <c r="M213" s="197"/>
      <c r="N213" s="198"/>
      <c r="O213" s="198"/>
      <c r="P213" s="199">
        <f>SUM(P214:P219)</f>
        <v>0</v>
      </c>
      <c r="Q213" s="198"/>
      <c r="R213" s="199">
        <f>SUM(R214:R219)</f>
        <v>184.89500000000001</v>
      </c>
      <c r="S213" s="198"/>
      <c r="T213" s="200">
        <f>SUM(T214:T219)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1" t="s">
        <v>77</v>
      </c>
      <c r="AT213" s="202" t="s">
        <v>68</v>
      </c>
      <c r="AU213" s="202" t="s">
        <v>77</v>
      </c>
      <c r="AY213" s="201" t="s">
        <v>125</v>
      </c>
      <c r="BK213" s="203">
        <f>SUM(BK214:BK219)</f>
        <v>0</v>
      </c>
    </row>
    <row r="214" s="2" customFormat="1" ht="16.5" customHeight="1">
      <c r="A214" s="39"/>
      <c r="B214" s="40"/>
      <c r="C214" s="206" t="s">
        <v>331</v>
      </c>
      <c r="D214" s="206" t="s">
        <v>127</v>
      </c>
      <c r="E214" s="207" t="s">
        <v>332</v>
      </c>
      <c r="F214" s="208" t="s">
        <v>333</v>
      </c>
      <c r="G214" s="209" t="s">
        <v>334</v>
      </c>
      <c r="H214" s="210">
        <v>764.85000000000002</v>
      </c>
      <c r="I214" s="211"/>
      <c r="J214" s="212">
        <f>ROUND(I214*H214,2)</f>
        <v>0</v>
      </c>
      <c r="K214" s="208" t="s">
        <v>131</v>
      </c>
      <c r="L214" s="45"/>
      <c r="M214" s="213" t="s">
        <v>19</v>
      </c>
      <c r="N214" s="214" t="s">
        <v>40</v>
      </c>
      <c r="O214" s="85"/>
      <c r="P214" s="215">
        <f>O214*H214</f>
        <v>0</v>
      </c>
      <c r="Q214" s="215">
        <v>0</v>
      </c>
      <c r="R214" s="215">
        <f>Q214*H214</f>
        <v>0</v>
      </c>
      <c r="S214" s="215">
        <v>0</v>
      </c>
      <c r="T214" s="216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7" t="s">
        <v>132</v>
      </c>
      <c r="AT214" s="217" t="s">
        <v>127</v>
      </c>
      <c r="AU214" s="217" t="s">
        <v>79</v>
      </c>
      <c r="AY214" s="18" t="s">
        <v>125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8" t="s">
        <v>77</v>
      </c>
      <c r="BK214" s="218">
        <f>ROUND(I214*H214,2)</f>
        <v>0</v>
      </c>
      <c r="BL214" s="18" t="s">
        <v>132</v>
      </c>
      <c r="BM214" s="217" t="s">
        <v>335</v>
      </c>
    </row>
    <row r="215" s="2" customFormat="1">
      <c r="A215" s="39"/>
      <c r="B215" s="40"/>
      <c r="C215" s="41"/>
      <c r="D215" s="219" t="s">
        <v>134</v>
      </c>
      <c r="E215" s="41"/>
      <c r="F215" s="220" t="s">
        <v>336</v>
      </c>
      <c r="G215" s="41"/>
      <c r="H215" s="41"/>
      <c r="I215" s="221"/>
      <c r="J215" s="41"/>
      <c r="K215" s="41"/>
      <c r="L215" s="45"/>
      <c r="M215" s="222"/>
      <c r="N215" s="223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134</v>
      </c>
      <c r="AU215" s="18" t="s">
        <v>79</v>
      </c>
    </row>
    <row r="216" s="2" customFormat="1">
      <c r="A216" s="39"/>
      <c r="B216" s="40"/>
      <c r="C216" s="41"/>
      <c r="D216" s="224" t="s">
        <v>136</v>
      </c>
      <c r="E216" s="41"/>
      <c r="F216" s="225" t="s">
        <v>337</v>
      </c>
      <c r="G216" s="41"/>
      <c r="H216" s="41"/>
      <c r="I216" s="221"/>
      <c r="J216" s="41"/>
      <c r="K216" s="41"/>
      <c r="L216" s="45"/>
      <c r="M216" s="222"/>
      <c r="N216" s="223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136</v>
      </c>
      <c r="AU216" s="18" t="s">
        <v>79</v>
      </c>
    </row>
    <row r="217" s="2" customFormat="1" ht="16.5" customHeight="1">
      <c r="A217" s="39"/>
      <c r="B217" s="40"/>
      <c r="C217" s="248" t="s">
        <v>338</v>
      </c>
      <c r="D217" s="248" t="s">
        <v>292</v>
      </c>
      <c r="E217" s="249" t="s">
        <v>339</v>
      </c>
      <c r="F217" s="250" t="s">
        <v>340</v>
      </c>
      <c r="G217" s="251" t="s">
        <v>229</v>
      </c>
      <c r="H217" s="252">
        <v>184.89500000000001</v>
      </c>
      <c r="I217" s="253"/>
      <c r="J217" s="254">
        <f>ROUND(I217*H217,2)</f>
        <v>0</v>
      </c>
      <c r="K217" s="250" t="s">
        <v>131</v>
      </c>
      <c r="L217" s="255"/>
      <c r="M217" s="256" t="s">
        <v>19</v>
      </c>
      <c r="N217" s="257" t="s">
        <v>40</v>
      </c>
      <c r="O217" s="85"/>
      <c r="P217" s="215">
        <f>O217*H217</f>
        <v>0</v>
      </c>
      <c r="Q217" s="215">
        <v>1</v>
      </c>
      <c r="R217" s="215">
        <f>Q217*H217</f>
        <v>184.89500000000001</v>
      </c>
      <c r="S217" s="215">
        <v>0</v>
      </c>
      <c r="T217" s="216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7" t="s">
        <v>188</v>
      </c>
      <c r="AT217" s="217" t="s">
        <v>292</v>
      </c>
      <c r="AU217" s="217" t="s">
        <v>79</v>
      </c>
      <c r="AY217" s="18" t="s">
        <v>125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8" t="s">
        <v>77</v>
      </c>
      <c r="BK217" s="218">
        <f>ROUND(I217*H217,2)</f>
        <v>0</v>
      </c>
      <c r="BL217" s="18" t="s">
        <v>132</v>
      </c>
      <c r="BM217" s="217" t="s">
        <v>341</v>
      </c>
    </row>
    <row r="218" s="2" customFormat="1">
      <c r="A218" s="39"/>
      <c r="B218" s="40"/>
      <c r="C218" s="41"/>
      <c r="D218" s="219" t="s">
        <v>134</v>
      </c>
      <c r="E218" s="41"/>
      <c r="F218" s="220" t="s">
        <v>340</v>
      </c>
      <c r="G218" s="41"/>
      <c r="H218" s="41"/>
      <c r="I218" s="221"/>
      <c r="J218" s="41"/>
      <c r="K218" s="41"/>
      <c r="L218" s="45"/>
      <c r="M218" s="222"/>
      <c r="N218" s="223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134</v>
      </c>
      <c r="AU218" s="18" t="s">
        <v>79</v>
      </c>
    </row>
    <row r="219" s="13" customFormat="1">
      <c r="A219" s="13"/>
      <c r="B219" s="226"/>
      <c r="C219" s="227"/>
      <c r="D219" s="219" t="s">
        <v>144</v>
      </c>
      <c r="E219" s="228" t="s">
        <v>19</v>
      </c>
      <c r="F219" s="229" t="s">
        <v>342</v>
      </c>
      <c r="G219" s="227"/>
      <c r="H219" s="230">
        <v>184.89500000000001</v>
      </c>
      <c r="I219" s="231"/>
      <c r="J219" s="227"/>
      <c r="K219" s="227"/>
      <c r="L219" s="232"/>
      <c r="M219" s="233"/>
      <c r="N219" s="234"/>
      <c r="O219" s="234"/>
      <c r="P219" s="234"/>
      <c r="Q219" s="234"/>
      <c r="R219" s="234"/>
      <c r="S219" s="234"/>
      <c r="T219" s="23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6" t="s">
        <v>144</v>
      </c>
      <c r="AU219" s="236" t="s">
        <v>79</v>
      </c>
      <c r="AV219" s="13" t="s">
        <v>79</v>
      </c>
      <c r="AW219" s="13" t="s">
        <v>31</v>
      </c>
      <c r="AX219" s="13" t="s">
        <v>77</v>
      </c>
      <c r="AY219" s="236" t="s">
        <v>125</v>
      </c>
    </row>
    <row r="220" s="12" customFormat="1" ht="22.8" customHeight="1">
      <c r="A220" s="12"/>
      <c r="B220" s="190"/>
      <c r="C220" s="191"/>
      <c r="D220" s="192" t="s">
        <v>68</v>
      </c>
      <c r="E220" s="204" t="s">
        <v>132</v>
      </c>
      <c r="F220" s="204" t="s">
        <v>343</v>
      </c>
      <c r="G220" s="191"/>
      <c r="H220" s="191"/>
      <c r="I220" s="194"/>
      <c r="J220" s="205">
        <f>BK220</f>
        <v>0</v>
      </c>
      <c r="K220" s="191"/>
      <c r="L220" s="196"/>
      <c r="M220" s="197"/>
      <c r="N220" s="198"/>
      <c r="O220" s="198"/>
      <c r="P220" s="199">
        <f>SUM(P221:P248)</f>
        <v>0</v>
      </c>
      <c r="Q220" s="198"/>
      <c r="R220" s="199">
        <f>SUM(R221:R248)</f>
        <v>1.1524062399999999</v>
      </c>
      <c r="S220" s="198"/>
      <c r="T220" s="200">
        <f>SUM(T221:T248)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01" t="s">
        <v>77</v>
      </c>
      <c r="AT220" s="202" t="s">
        <v>68</v>
      </c>
      <c r="AU220" s="202" t="s">
        <v>77</v>
      </c>
      <c r="AY220" s="201" t="s">
        <v>125</v>
      </c>
      <c r="BK220" s="203">
        <f>SUM(BK221:BK248)</f>
        <v>0</v>
      </c>
    </row>
    <row r="221" s="2" customFormat="1" ht="16.5" customHeight="1">
      <c r="A221" s="39"/>
      <c r="B221" s="40"/>
      <c r="C221" s="206" t="s">
        <v>344</v>
      </c>
      <c r="D221" s="206" t="s">
        <v>127</v>
      </c>
      <c r="E221" s="207" t="s">
        <v>345</v>
      </c>
      <c r="F221" s="208" t="s">
        <v>346</v>
      </c>
      <c r="G221" s="209" t="s">
        <v>140</v>
      </c>
      <c r="H221" s="210">
        <v>7.5199999999999996</v>
      </c>
      <c r="I221" s="211"/>
      <c r="J221" s="212">
        <f>ROUND(I221*H221,2)</f>
        <v>0</v>
      </c>
      <c r="K221" s="208" t="s">
        <v>131</v>
      </c>
      <c r="L221" s="45"/>
      <c r="M221" s="213" t="s">
        <v>19</v>
      </c>
      <c r="N221" s="214" t="s">
        <v>40</v>
      </c>
      <c r="O221" s="85"/>
      <c r="P221" s="215">
        <f>O221*H221</f>
        <v>0</v>
      </c>
      <c r="Q221" s="215">
        <v>0</v>
      </c>
      <c r="R221" s="215">
        <f>Q221*H221</f>
        <v>0</v>
      </c>
      <c r="S221" s="215">
        <v>0</v>
      </c>
      <c r="T221" s="216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17" t="s">
        <v>132</v>
      </c>
      <c r="AT221" s="217" t="s">
        <v>127</v>
      </c>
      <c r="AU221" s="217" t="s">
        <v>79</v>
      </c>
      <c r="AY221" s="18" t="s">
        <v>125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8" t="s">
        <v>77</v>
      </c>
      <c r="BK221" s="218">
        <f>ROUND(I221*H221,2)</f>
        <v>0</v>
      </c>
      <c r="BL221" s="18" t="s">
        <v>132</v>
      </c>
      <c r="BM221" s="217" t="s">
        <v>347</v>
      </c>
    </row>
    <row r="222" s="2" customFormat="1">
      <c r="A222" s="39"/>
      <c r="B222" s="40"/>
      <c r="C222" s="41"/>
      <c r="D222" s="219" t="s">
        <v>134</v>
      </c>
      <c r="E222" s="41"/>
      <c r="F222" s="220" t="s">
        <v>348</v>
      </c>
      <c r="G222" s="41"/>
      <c r="H222" s="41"/>
      <c r="I222" s="221"/>
      <c r="J222" s="41"/>
      <c r="K222" s="41"/>
      <c r="L222" s="45"/>
      <c r="M222" s="222"/>
      <c r="N222" s="223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134</v>
      </c>
      <c r="AU222" s="18" t="s">
        <v>79</v>
      </c>
    </row>
    <row r="223" s="2" customFormat="1">
      <c r="A223" s="39"/>
      <c r="B223" s="40"/>
      <c r="C223" s="41"/>
      <c r="D223" s="224" t="s">
        <v>136</v>
      </c>
      <c r="E223" s="41"/>
      <c r="F223" s="225" t="s">
        <v>349</v>
      </c>
      <c r="G223" s="41"/>
      <c r="H223" s="41"/>
      <c r="I223" s="221"/>
      <c r="J223" s="41"/>
      <c r="K223" s="41"/>
      <c r="L223" s="45"/>
      <c r="M223" s="222"/>
      <c r="N223" s="223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136</v>
      </c>
      <c r="AU223" s="18" t="s">
        <v>79</v>
      </c>
    </row>
    <row r="224" s="13" customFormat="1">
      <c r="A224" s="13"/>
      <c r="B224" s="226"/>
      <c r="C224" s="227"/>
      <c r="D224" s="219" t="s">
        <v>144</v>
      </c>
      <c r="E224" s="228" t="s">
        <v>19</v>
      </c>
      <c r="F224" s="229" t="s">
        <v>350</v>
      </c>
      <c r="G224" s="227"/>
      <c r="H224" s="230">
        <v>1.3100000000000001</v>
      </c>
      <c r="I224" s="231"/>
      <c r="J224" s="227"/>
      <c r="K224" s="227"/>
      <c r="L224" s="232"/>
      <c r="M224" s="233"/>
      <c r="N224" s="234"/>
      <c r="O224" s="234"/>
      <c r="P224" s="234"/>
      <c r="Q224" s="234"/>
      <c r="R224" s="234"/>
      <c r="S224" s="234"/>
      <c r="T224" s="23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6" t="s">
        <v>144</v>
      </c>
      <c r="AU224" s="236" t="s">
        <v>79</v>
      </c>
      <c r="AV224" s="13" t="s">
        <v>79</v>
      </c>
      <c r="AW224" s="13" t="s">
        <v>31</v>
      </c>
      <c r="AX224" s="13" t="s">
        <v>69</v>
      </c>
      <c r="AY224" s="236" t="s">
        <v>125</v>
      </c>
    </row>
    <row r="225" s="13" customFormat="1">
      <c r="A225" s="13"/>
      <c r="B225" s="226"/>
      <c r="C225" s="227"/>
      <c r="D225" s="219" t="s">
        <v>144</v>
      </c>
      <c r="E225" s="228" t="s">
        <v>19</v>
      </c>
      <c r="F225" s="229" t="s">
        <v>351</v>
      </c>
      <c r="G225" s="227"/>
      <c r="H225" s="230">
        <v>1.74</v>
      </c>
      <c r="I225" s="231"/>
      <c r="J225" s="227"/>
      <c r="K225" s="227"/>
      <c r="L225" s="232"/>
      <c r="M225" s="233"/>
      <c r="N225" s="234"/>
      <c r="O225" s="234"/>
      <c r="P225" s="234"/>
      <c r="Q225" s="234"/>
      <c r="R225" s="234"/>
      <c r="S225" s="234"/>
      <c r="T225" s="23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6" t="s">
        <v>144</v>
      </c>
      <c r="AU225" s="236" t="s">
        <v>79</v>
      </c>
      <c r="AV225" s="13" t="s">
        <v>79</v>
      </c>
      <c r="AW225" s="13" t="s">
        <v>31</v>
      </c>
      <c r="AX225" s="13" t="s">
        <v>69</v>
      </c>
      <c r="AY225" s="236" t="s">
        <v>125</v>
      </c>
    </row>
    <row r="226" s="13" customFormat="1">
      <c r="A226" s="13"/>
      <c r="B226" s="226"/>
      <c r="C226" s="227"/>
      <c r="D226" s="219" t="s">
        <v>144</v>
      </c>
      <c r="E226" s="228" t="s">
        <v>19</v>
      </c>
      <c r="F226" s="229" t="s">
        <v>352</v>
      </c>
      <c r="G226" s="227"/>
      <c r="H226" s="230">
        <v>0.68999999999999995</v>
      </c>
      <c r="I226" s="231"/>
      <c r="J226" s="227"/>
      <c r="K226" s="227"/>
      <c r="L226" s="232"/>
      <c r="M226" s="233"/>
      <c r="N226" s="234"/>
      <c r="O226" s="234"/>
      <c r="P226" s="234"/>
      <c r="Q226" s="234"/>
      <c r="R226" s="234"/>
      <c r="S226" s="234"/>
      <c r="T226" s="23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6" t="s">
        <v>144</v>
      </c>
      <c r="AU226" s="236" t="s">
        <v>79</v>
      </c>
      <c r="AV226" s="13" t="s">
        <v>79</v>
      </c>
      <c r="AW226" s="13" t="s">
        <v>31</v>
      </c>
      <c r="AX226" s="13" t="s">
        <v>69</v>
      </c>
      <c r="AY226" s="236" t="s">
        <v>125</v>
      </c>
    </row>
    <row r="227" s="13" customFormat="1">
      <c r="A227" s="13"/>
      <c r="B227" s="226"/>
      <c r="C227" s="227"/>
      <c r="D227" s="219" t="s">
        <v>144</v>
      </c>
      <c r="E227" s="228" t="s">
        <v>19</v>
      </c>
      <c r="F227" s="229" t="s">
        <v>353</v>
      </c>
      <c r="G227" s="227"/>
      <c r="H227" s="230">
        <v>1.3100000000000001</v>
      </c>
      <c r="I227" s="231"/>
      <c r="J227" s="227"/>
      <c r="K227" s="227"/>
      <c r="L227" s="232"/>
      <c r="M227" s="233"/>
      <c r="N227" s="234"/>
      <c r="O227" s="234"/>
      <c r="P227" s="234"/>
      <c r="Q227" s="234"/>
      <c r="R227" s="234"/>
      <c r="S227" s="234"/>
      <c r="T227" s="23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6" t="s">
        <v>144</v>
      </c>
      <c r="AU227" s="236" t="s">
        <v>79</v>
      </c>
      <c r="AV227" s="13" t="s">
        <v>79</v>
      </c>
      <c r="AW227" s="13" t="s">
        <v>31</v>
      </c>
      <c r="AX227" s="13" t="s">
        <v>69</v>
      </c>
      <c r="AY227" s="236" t="s">
        <v>125</v>
      </c>
    </row>
    <row r="228" s="13" customFormat="1">
      <c r="A228" s="13"/>
      <c r="B228" s="226"/>
      <c r="C228" s="227"/>
      <c r="D228" s="219" t="s">
        <v>144</v>
      </c>
      <c r="E228" s="228" t="s">
        <v>19</v>
      </c>
      <c r="F228" s="229" t="s">
        <v>354</v>
      </c>
      <c r="G228" s="227"/>
      <c r="H228" s="230">
        <v>1.74</v>
      </c>
      <c r="I228" s="231"/>
      <c r="J228" s="227"/>
      <c r="K228" s="227"/>
      <c r="L228" s="232"/>
      <c r="M228" s="233"/>
      <c r="N228" s="234"/>
      <c r="O228" s="234"/>
      <c r="P228" s="234"/>
      <c r="Q228" s="234"/>
      <c r="R228" s="234"/>
      <c r="S228" s="234"/>
      <c r="T228" s="23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6" t="s">
        <v>144</v>
      </c>
      <c r="AU228" s="236" t="s">
        <v>79</v>
      </c>
      <c r="AV228" s="13" t="s">
        <v>79</v>
      </c>
      <c r="AW228" s="13" t="s">
        <v>31</v>
      </c>
      <c r="AX228" s="13" t="s">
        <v>69</v>
      </c>
      <c r="AY228" s="236" t="s">
        <v>125</v>
      </c>
    </row>
    <row r="229" s="13" customFormat="1">
      <c r="A229" s="13"/>
      <c r="B229" s="226"/>
      <c r="C229" s="227"/>
      <c r="D229" s="219" t="s">
        <v>144</v>
      </c>
      <c r="E229" s="228" t="s">
        <v>19</v>
      </c>
      <c r="F229" s="229" t="s">
        <v>355</v>
      </c>
      <c r="G229" s="227"/>
      <c r="H229" s="230">
        <v>0.72999999999999998</v>
      </c>
      <c r="I229" s="231"/>
      <c r="J229" s="227"/>
      <c r="K229" s="227"/>
      <c r="L229" s="232"/>
      <c r="M229" s="233"/>
      <c r="N229" s="234"/>
      <c r="O229" s="234"/>
      <c r="P229" s="234"/>
      <c r="Q229" s="234"/>
      <c r="R229" s="234"/>
      <c r="S229" s="234"/>
      <c r="T229" s="23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6" t="s">
        <v>144</v>
      </c>
      <c r="AU229" s="236" t="s">
        <v>79</v>
      </c>
      <c r="AV229" s="13" t="s">
        <v>79</v>
      </c>
      <c r="AW229" s="13" t="s">
        <v>31</v>
      </c>
      <c r="AX229" s="13" t="s">
        <v>69</v>
      </c>
      <c r="AY229" s="236" t="s">
        <v>125</v>
      </c>
    </row>
    <row r="230" s="14" customFormat="1">
      <c r="A230" s="14"/>
      <c r="B230" s="237"/>
      <c r="C230" s="238"/>
      <c r="D230" s="219" t="s">
        <v>144</v>
      </c>
      <c r="E230" s="239" t="s">
        <v>19</v>
      </c>
      <c r="F230" s="240" t="s">
        <v>166</v>
      </c>
      <c r="G230" s="238"/>
      <c r="H230" s="241">
        <v>7.5199999999999996</v>
      </c>
      <c r="I230" s="242"/>
      <c r="J230" s="238"/>
      <c r="K230" s="238"/>
      <c r="L230" s="243"/>
      <c r="M230" s="244"/>
      <c r="N230" s="245"/>
      <c r="O230" s="245"/>
      <c r="P230" s="245"/>
      <c r="Q230" s="245"/>
      <c r="R230" s="245"/>
      <c r="S230" s="245"/>
      <c r="T230" s="246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7" t="s">
        <v>144</v>
      </c>
      <c r="AU230" s="247" t="s">
        <v>79</v>
      </c>
      <c r="AV230" s="14" t="s">
        <v>132</v>
      </c>
      <c r="AW230" s="14" t="s">
        <v>31</v>
      </c>
      <c r="AX230" s="14" t="s">
        <v>77</v>
      </c>
      <c r="AY230" s="247" t="s">
        <v>125</v>
      </c>
    </row>
    <row r="231" s="2" customFormat="1" ht="16.5" customHeight="1">
      <c r="A231" s="39"/>
      <c r="B231" s="40"/>
      <c r="C231" s="206" t="s">
        <v>356</v>
      </c>
      <c r="D231" s="206" t="s">
        <v>127</v>
      </c>
      <c r="E231" s="207" t="s">
        <v>357</v>
      </c>
      <c r="F231" s="208" t="s">
        <v>358</v>
      </c>
      <c r="G231" s="209" t="s">
        <v>140</v>
      </c>
      <c r="H231" s="210">
        <v>8.1400000000000006</v>
      </c>
      <c r="I231" s="211"/>
      <c r="J231" s="212">
        <f>ROUND(I231*H231,2)</f>
        <v>0</v>
      </c>
      <c r="K231" s="208" t="s">
        <v>131</v>
      </c>
      <c r="L231" s="45"/>
      <c r="M231" s="213" t="s">
        <v>19</v>
      </c>
      <c r="N231" s="214" t="s">
        <v>40</v>
      </c>
      <c r="O231" s="85"/>
      <c r="P231" s="215">
        <f>O231*H231</f>
        <v>0</v>
      </c>
      <c r="Q231" s="215">
        <v>0</v>
      </c>
      <c r="R231" s="215">
        <f>Q231*H231</f>
        <v>0</v>
      </c>
      <c r="S231" s="215">
        <v>0</v>
      </c>
      <c r="T231" s="216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17" t="s">
        <v>132</v>
      </c>
      <c r="AT231" s="217" t="s">
        <v>127</v>
      </c>
      <c r="AU231" s="217" t="s">
        <v>79</v>
      </c>
      <c r="AY231" s="18" t="s">
        <v>125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8" t="s">
        <v>77</v>
      </c>
      <c r="BK231" s="218">
        <f>ROUND(I231*H231,2)</f>
        <v>0</v>
      </c>
      <c r="BL231" s="18" t="s">
        <v>132</v>
      </c>
      <c r="BM231" s="217" t="s">
        <v>359</v>
      </c>
    </row>
    <row r="232" s="2" customFormat="1">
      <c r="A232" s="39"/>
      <c r="B232" s="40"/>
      <c r="C232" s="41"/>
      <c r="D232" s="219" t="s">
        <v>134</v>
      </c>
      <c r="E232" s="41"/>
      <c r="F232" s="220" t="s">
        <v>360</v>
      </c>
      <c r="G232" s="41"/>
      <c r="H232" s="41"/>
      <c r="I232" s="221"/>
      <c r="J232" s="41"/>
      <c r="K232" s="41"/>
      <c r="L232" s="45"/>
      <c r="M232" s="222"/>
      <c r="N232" s="223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134</v>
      </c>
      <c r="AU232" s="18" t="s">
        <v>79</v>
      </c>
    </row>
    <row r="233" s="2" customFormat="1">
      <c r="A233" s="39"/>
      <c r="B233" s="40"/>
      <c r="C233" s="41"/>
      <c r="D233" s="224" t="s">
        <v>136</v>
      </c>
      <c r="E233" s="41"/>
      <c r="F233" s="225" t="s">
        <v>361</v>
      </c>
      <c r="G233" s="41"/>
      <c r="H233" s="41"/>
      <c r="I233" s="221"/>
      <c r="J233" s="41"/>
      <c r="K233" s="41"/>
      <c r="L233" s="45"/>
      <c r="M233" s="222"/>
      <c r="N233" s="223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136</v>
      </c>
      <c r="AU233" s="18" t="s">
        <v>79</v>
      </c>
    </row>
    <row r="234" s="13" customFormat="1">
      <c r="A234" s="13"/>
      <c r="B234" s="226"/>
      <c r="C234" s="227"/>
      <c r="D234" s="219" t="s">
        <v>144</v>
      </c>
      <c r="E234" s="228" t="s">
        <v>19</v>
      </c>
      <c r="F234" s="229" t="s">
        <v>362</v>
      </c>
      <c r="G234" s="227"/>
      <c r="H234" s="230">
        <v>4.0700000000000003</v>
      </c>
      <c r="I234" s="231"/>
      <c r="J234" s="227"/>
      <c r="K234" s="227"/>
      <c r="L234" s="232"/>
      <c r="M234" s="233"/>
      <c r="N234" s="234"/>
      <c r="O234" s="234"/>
      <c r="P234" s="234"/>
      <c r="Q234" s="234"/>
      <c r="R234" s="234"/>
      <c r="S234" s="234"/>
      <c r="T234" s="23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6" t="s">
        <v>144</v>
      </c>
      <c r="AU234" s="236" t="s">
        <v>79</v>
      </c>
      <c r="AV234" s="13" t="s">
        <v>79</v>
      </c>
      <c r="AW234" s="13" t="s">
        <v>31</v>
      </c>
      <c r="AX234" s="13" t="s">
        <v>69</v>
      </c>
      <c r="AY234" s="236" t="s">
        <v>125</v>
      </c>
    </row>
    <row r="235" s="13" customFormat="1">
      <c r="A235" s="13"/>
      <c r="B235" s="226"/>
      <c r="C235" s="227"/>
      <c r="D235" s="219" t="s">
        <v>144</v>
      </c>
      <c r="E235" s="228" t="s">
        <v>19</v>
      </c>
      <c r="F235" s="229" t="s">
        <v>363</v>
      </c>
      <c r="G235" s="227"/>
      <c r="H235" s="230">
        <v>4.0700000000000003</v>
      </c>
      <c r="I235" s="231"/>
      <c r="J235" s="227"/>
      <c r="K235" s="227"/>
      <c r="L235" s="232"/>
      <c r="M235" s="233"/>
      <c r="N235" s="234"/>
      <c r="O235" s="234"/>
      <c r="P235" s="234"/>
      <c r="Q235" s="234"/>
      <c r="R235" s="234"/>
      <c r="S235" s="234"/>
      <c r="T235" s="23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6" t="s">
        <v>144</v>
      </c>
      <c r="AU235" s="236" t="s">
        <v>79</v>
      </c>
      <c r="AV235" s="13" t="s">
        <v>79</v>
      </c>
      <c r="AW235" s="13" t="s">
        <v>31</v>
      </c>
      <c r="AX235" s="13" t="s">
        <v>69</v>
      </c>
      <c r="AY235" s="236" t="s">
        <v>125</v>
      </c>
    </row>
    <row r="236" s="14" customFormat="1">
      <c r="A236" s="14"/>
      <c r="B236" s="237"/>
      <c r="C236" s="238"/>
      <c r="D236" s="219" t="s">
        <v>144</v>
      </c>
      <c r="E236" s="239" t="s">
        <v>19</v>
      </c>
      <c r="F236" s="240" t="s">
        <v>166</v>
      </c>
      <c r="G236" s="238"/>
      <c r="H236" s="241">
        <v>8.1400000000000006</v>
      </c>
      <c r="I236" s="242"/>
      <c r="J236" s="238"/>
      <c r="K236" s="238"/>
      <c r="L236" s="243"/>
      <c r="M236" s="244"/>
      <c r="N236" s="245"/>
      <c r="O236" s="245"/>
      <c r="P236" s="245"/>
      <c r="Q236" s="245"/>
      <c r="R236" s="245"/>
      <c r="S236" s="245"/>
      <c r="T236" s="246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7" t="s">
        <v>144</v>
      </c>
      <c r="AU236" s="247" t="s">
        <v>79</v>
      </c>
      <c r="AV236" s="14" t="s">
        <v>132</v>
      </c>
      <c r="AW236" s="14" t="s">
        <v>31</v>
      </c>
      <c r="AX236" s="14" t="s">
        <v>77</v>
      </c>
      <c r="AY236" s="247" t="s">
        <v>125</v>
      </c>
    </row>
    <row r="237" s="2" customFormat="1" ht="16.5" customHeight="1">
      <c r="A237" s="39"/>
      <c r="B237" s="40"/>
      <c r="C237" s="206" t="s">
        <v>364</v>
      </c>
      <c r="D237" s="206" t="s">
        <v>127</v>
      </c>
      <c r="E237" s="207" t="s">
        <v>365</v>
      </c>
      <c r="F237" s="208" t="s">
        <v>366</v>
      </c>
      <c r="G237" s="209" t="s">
        <v>130</v>
      </c>
      <c r="H237" s="210">
        <v>80.780000000000001</v>
      </c>
      <c r="I237" s="211"/>
      <c r="J237" s="212">
        <f>ROUND(I237*H237,2)</f>
        <v>0</v>
      </c>
      <c r="K237" s="208" t="s">
        <v>131</v>
      </c>
      <c r="L237" s="45"/>
      <c r="M237" s="213" t="s">
        <v>19</v>
      </c>
      <c r="N237" s="214" t="s">
        <v>40</v>
      </c>
      <c r="O237" s="85"/>
      <c r="P237" s="215">
        <f>O237*H237</f>
        <v>0</v>
      </c>
      <c r="Q237" s="215">
        <v>0.0063200000000000001</v>
      </c>
      <c r="R237" s="215">
        <f>Q237*H237</f>
        <v>0.51052960000000003</v>
      </c>
      <c r="S237" s="215">
        <v>0</v>
      </c>
      <c r="T237" s="216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7" t="s">
        <v>132</v>
      </c>
      <c r="AT237" s="217" t="s">
        <v>127</v>
      </c>
      <c r="AU237" s="217" t="s">
        <v>79</v>
      </c>
      <c r="AY237" s="18" t="s">
        <v>125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8" t="s">
        <v>77</v>
      </c>
      <c r="BK237" s="218">
        <f>ROUND(I237*H237,2)</f>
        <v>0</v>
      </c>
      <c r="BL237" s="18" t="s">
        <v>132</v>
      </c>
      <c r="BM237" s="217" t="s">
        <v>367</v>
      </c>
    </row>
    <row r="238" s="2" customFormat="1">
      <c r="A238" s="39"/>
      <c r="B238" s="40"/>
      <c r="C238" s="41"/>
      <c r="D238" s="219" t="s">
        <v>134</v>
      </c>
      <c r="E238" s="41"/>
      <c r="F238" s="220" t="s">
        <v>368</v>
      </c>
      <c r="G238" s="41"/>
      <c r="H238" s="41"/>
      <c r="I238" s="221"/>
      <c r="J238" s="41"/>
      <c r="K238" s="41"/>
      <c r="L238" s="45"/>
      <c r="M238" s="222"/>
      <c r="N238" s="223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134</v>
      </c>
      <c r="AU238" s="18" t="s">
        <v>79</v>
      </c>
    </row>
    <row r="239" s="2" customFormat="1">
      <c r="A239" s="39"/>
      <c r="B239" s="40"/>
      <c r="C239" s="41"/>
      <c r="D239" s="224" t="s">
        <v>136</v>
      </c>
      <c r="E239" s="41"/>
      <c r="F239" s="225" t="s">
        <v>369</v>
      </c>
      <c r="G239" s="41"/>
      <c r="H239" s="41"/>
      <c r="I239" s="221"/>
      <c r="J239" s="41"/>
      <c r="K239" s="41"/>
      <c r="L239" s="45"/>
      <c r="M239" s="222"/>
      <c r="N239" s="223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136</v>
      </c>
      <c r="AU239" s="18" t="s">
        <v>79</v>
      </c>
    </row>
    <row r="240" s="13" customFormat="1">
      <c r="A240" s="13"/>
      <c r="B240" s="226"/>
      <c r="C240" s="227"/>
      <c r="D240" s="219" t="s">
        <v>144</v>
      </c>
      <c r="E240" s="228" t="s">
        <v>19</v>
      </c>
      <c r="F240" s="229" t="s">
        <v>370</v>
      </c>
      <c r="G240" s="227"/>
      <c r="H240" s="230">
        <v>40.049999999999997</v>
      </c>
      <c r="I240" s="231"/>
      <c r="J240" s="227"/>
      <c r="K240" s="227"/>
      <c r="L240" s="232"/>
      <c r="M240" s="233"/>
      <c r="N240" s="234"/>
      <c r="O240" s="234"/>
      <c r="P240" s="234"/>
      <c r="Q240" s="234"/>
      <c r="R240" s="234"/>
      <c r="S240" s="234"/>
      <c r="T240" s="23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6" t="s">
        <v>144</v>
      </c>
      <c r="AU240" s="236" t="s">
        <v>79</v>
      </c>
      <c r="AV240" s="13" t="s">
        <v>79</v>
      </c>
      <c r="AW240" s="13" t="s">
        <v>31</v>
      </c>
      <c r="AX240" s="13" t="s">
        <v>69</v>
      </c>
      <c r="AY240" s="236" t="s">
        <v>125</v>
      </c>
    </row>
    <row r="241" s="13" customFormat="1">
      <c r="A241" s="13"/>
      <c r="B241" s="226"/>
      <c r="C241" s="227"/>
      <c r="D241" s="219" t="s">
        <v>144</v>
      </c>
      <c r="E241" s="228" t="s">
        <v>19</v>
      </c>
      <c r="F241" s="229" t="s">
        <v>371</v>
      </c>
      <c r="G241" s="227"/>
      <c r="H241" s="230">
        <v>40.729999999999997</v>
      </c>
      <c r="I241" s="231"/>
      <c r="J241" s="227"/>
      <c r="K241" s="227"/>
      <c r="L241" s="232"/>
      <c r="M241" s="233"/>
      <c r="N241" s="234"/>
      <c r="O241" s="234"/>
      <c r="P241" s="234"/>
      <c r="Q241" s="234"/>
      <c r="R241" s="234"/>
      <c r="S241" s="234"/>
      <c r="T241" s="23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6" t="s">
        <v>144</v>
      </c>
      <c r="AU241" s="236" t="s">
        <v>79</v>
      </c>
      <c r="AV241" s="13" t="s">
        <v>79</v>
      </c>
      <c r="AW241" s="13" t="s">
        <v>31</v>
      </c>
      <c r="AX241" s="13" t="s">
        <v>69</v>
      </c>
      <c r="AY241" s="236" t="s">
        <v>125</v>
      </c>
    </row>
    <row r="242" s="14" customFormat="1">
      <c r="A242" s="14"/>
      <c r="B242" s="237"/>
      <c r="C242" s="238"/>
      <c r="D242" s="219" t="s">
        <v>144</v>
      </c>
      <c r="E242" s="239" t="s">
        <v>19</v>
      </c>
      <c r="F242" s="240" t="s">
        <v>166</v>
      </c>
      <c r="G242" s="238"/>
      <c r="H242" s="241">
        <v>80.780000000000001</v>
      </c>
      <c r="I242" s="242"/>
      <c r="J242" s="238"/>
      <c r="K242" s="238"/>
      <c r="L242" s="243"/>
      <c r="M242" s="244"/>
      <c r="N242" s="245"/>
      <c r="O242" s="245"/>
      <c r="P242" s="245"/>
      <c r="Q242" s="245"/>
      <c r="R242" s="245"/>
      <c r="S242" s="245"/>
      <c r="T242" s="246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7" t="s">
        <v>144</v>
      </c>
      <c r="AU242" s="247" t="s">
        <v>79</v>
      </c>
      <c r="AV242" s="14" t="s">
        <v>132</v>
      </c>
      <c r="AW242" s="14" t="s">
        <v>31</v>
      </c>
      <c r="AX242" s="14" t="s">
        <v>77</v>
      </c>
      <c r="AY242" s="247" t="s">
        <v>125</v>
      </c>
    </row>
    <row r="243" s="2" customFormat="1" ht="16.5" customHeight="1">
      <c r="A243" s="39"/>
      <c r="B243" s="40"/>
      <c r="C243" s="206" t="s">
        <v>372</v>
      </c>
      <c r="D243" s="206" t="s">
        <v>127</v>
      </c>
      <c r="E243" s="207" t="s">
        <v>373</v>
      </c>
      <c r="F243" s="208" t="s">
        <v>374</v>
      </c>
      <c r="G243" s="209" t="s">
        <v>130</v>
      </c>
      <c r="H243" s="210">
        <v>1337.2429999999999</v>
      </c>
      <c r="I243" s="211"/>
      <c r="J243" s="212">
        <f>ROUND(I243*H243,2)</f>
        <v>0</v>
      </c>
      <c r="K243" s="208" t="s">
        <v>131</v>
      </c>
      <c r="L243" s="45"/>
      <c r="M243" s="213" t="s">
        <v>19</v>
      </c>
      <c r="N243" s="214" t="s">
        <v>40</v>
      </c>
      <c r="O243" s="85"/>
      <c r="P243" s="215">
        <f>O243*H243</f>
        <v>0</v>
      </c>
      <c r="Q243" s="215">
        <v>0.00027999999999999998</v>
      </c>
      <c r="R243" s="215">
        <f>Q243*H243</f>
        <v>0.37442803999999996</v>
      </c>
      <c r="S243" s="215">
        <v>0</v>
      </c>
      <c r="T243" s="216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17" t="s">
        <v>132</v>
      </c>
      <c r="AT243" s="217" t="s">
        <v>127</v>
      </c>
      <c r="AU243" s="217" t="s">
        <v>79</v>
      </c>
      <c r="AY243" s="18" t="s">
        <v>125</v>
      </c>
      <c r="BE243" s="218">
        <f>IF(N243="základní",J243,0)</f>
        <v>0</v>
      </c>
      <c r="BF243" s="218">
        <f>IF(N243="snížená",J243,0)</f>
        <v>0</v>
      </c>
      <c r="BG243" s="218">
        <f>IF(N243="zákl. přenesená",J243,0)</f>
        <v>0</v>
      </c>
      <c r="BH243" s="218">
        <f>IF(N243="sníž. přenesená",J243,0)</f>
        <v>0</v>
      </c>
      <c r="BI243" s="218">
        <f>IF(N243="nulová",J243,0)</f>
        <v>0</v>
      </c>
      <c r="BJ243" s="18" t="s">
        <v>77</v>
      </c>
      <c r="BK243" s="218">
        <f>ROUND(I243*H243,2)</f>
        <v>0</v>
      </c>
      <c r="BL243" s="18" t="s">
        <v>132</v>
      </c>
      <c r="BM243" s="217" t="s">
        <v>375</v>
      </c>
    </row>
    <row r="244" s="2" customFormat="1">
      <c r="A244" s="39"/>
      <c r="B244" s="40"/>
      <c r="C244" s="41"/>
      <c r="D244" s="219" t="s">
        <v>134</v>
      </c>
      <c r="E244" s="41"/>
      <c r="F244" s="220" t="s">
        <v>376</v>
      </c>
      <c r="G244" s="41"/>
      <c r="H244" s="41"/>
      <c r="I244" s="221"/>
      <c r="J244" s="41"/>
      <c r="K244" s="41"/>
      <c r="L244" s="45"/>
      <c r="M244" s="222"/>
      <c r="N244" s="223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134</v>
      </c>
      <c r="AU244" s="18" t="s">
        <v>79</v>
      </c>
    </row>
    <row r="245" s="2" customFormat="1">
      <c r="A245" s="39"/>
      <c r="B245" s="40"/>
      <c r="C245" s="41"/>
      <c r="D245" s="224" t="s">
        <v>136</v>
      </c>
      <c r="E245" s="41"/>
      <c r="F245" s="225" t="s">
        <v>377</v>
      </c>
      <c r="G245" s="41"/>
      <c r="H245" s="41"/>
      <c r="I245" s="221"/>
      <c r="J245" s="41"/>
      <c r="K245" s="41"/>
      <c r="L245" s="45"/>
      <c r="M245" s="222"/>
      <c r="N245" s="223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136</v>
      </c>
      <c r="AU245" s="18" t="s">
        <v>79</v>
      </c>
    </row>
    <row r="246" s="13" customFormat="1">
      <c r="A246" s="13"/>
      <c r="B246" s="226"/>
      <c r="C246" s="227"/>
      <c r="D246" s="219" t="s">
        <v>144</v>
      </c>
      <c r="E246" s="228" t="s">
        <v>19</v>
      </c>
      <c r="F246" s="229" t="s">
        <v>378</v>
      </c>
      <c r="G246" s="227"/>
      <c r="H246" s="230">
        <v>1337.2429999999999</v>
      </c>
      <c r="I246" s="231"/>
      <c r="J246" s="227"/>
      <c r="K246" s="227"/>
      <c r="L246" s="232"/>
      <c r="M246" s="233"/>
      <c r="N246" s="234"/>
      <c r="O246" s="234"/>
      <c r="P246" s="234"/>
      <c r="Q246" s="234"/>
      <c r="R246" s="234"/>
      <c r="S246" s="234"/>
      <c r="T246" s="23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6" t="s">
        <v>144</v>
      </c>
      <c r="AU246" s="236" t="s">
        <v>79</v>
      </c>
      <c r="AV246" s="13" t="s">
        <v>79</v>
      </c>
      <c r="AW246" s="13" t="s">
        <v>31</v>
      </c>
      <c r="AX246" s="13" t="s">
        <v>77</v>
      </c>
      <c r="AY246" s="236" t="s">
        <v>125</v>
      </c>
    </row>
    <row r="247" s="2" customFormat="1" ht="16.5" customHeight="1">
      <c r="A247" s="39"/>
      <c r="B247" s="40"/>
      <c r="C247" s="248" t="s">
        <v>379</v>
      </c>
      <c r="D247" s="248" t="s">
        <v>292</v>
      </c>
      <c r="E247" s="249" t="s">
        <v>380</v>
      </c>
      <c r="F247" s="250" t="s">
        <v>381</v>
      </c>
      <c r="G247" s="251" t="s">
        <v>130</v>
      </c>
      <c r="H247" s="252">
        <v>1337.2429999999999</v>
      </c>
      <c r="I247" s="253"/>
      <c r="J247" s="254">
        <f>ROUND(I247*H247,2)</f>
        <v>0</v>
      </c>
      <c r="K247" s="250" t="s">
        <v>131</v>
      </c>
      <c r="L247" s="255"/>
      <c r="M247" s="256" t="s">
        <v>19</v>
      </c>
      <c r="N247" s="257" t="s">
        <v>40</v>
      </c>
      <c r="O247" s="85"/>
      <c r="P247" s="215">
        <f>O247*H247</f>
        <v>0</v>
      </c>
      <c r="Q247" s="215">
        <v>0.00020000000000000001</v>
      </c>
      <c r="R247" s="215">
        <f>Q247*H247</f>
        <v>0.26744859999999998</v>
      </c>
      <c r="S247" s="215">
        <v>0</v>
      </c>
      <c r="T247" s="216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17" t="s">
        <v>188</v>
      </c>
      <c r="AT247" s="217" t="s">
        <v>292</v>
      </c>
      <c r="AU247" s="217" t="s">
        <v>79</v>
      </c>
      <c r="AY247" s="18" t="s">
        <v>125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8" t="s">
        <v>77</v>
      </c>
      <c r="BK247" s="218">
        <f>ROUND(I247*H247,2)</f>
        <v>0</v>
      </c>
      <c r="BL247" s="18" t="s">
        <v>132</v>
      </c>
      <c r="BM247" s="217" t="s">
        <v>382</v>
      </c>
    </row>
    <row r="248" s="2" customFormat="1">
      <c r="A248" s="39"/>
      <c r="B248" s="40"/>
      <c r="C248" s="41"/>
      <c r="D248" s="219" t="s">
        <v>134</v>
      </c>
      <c r="E248" s="41"/>
      <c r="F248" s="220" t="s">
        <v>381</v>
      </c>
      <c r="G248" s="41"/>
      <c r="H248" s="41"/>
      <c r="I248" s="221"/>
      <c r="J248" s="41"/>
      <c r="K248" s="41"/>
      <c r="L248" s="45"/>
      <c r="M248" s="222"/>
      <c r="N248" s="223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134</v>
      </c>
      <c r="AU248" s="18" t="s">
        <v>79</v>
      </c>
    </row>
    <row r="249" s="12" customFormat="1" ht="22.8" customHeight="1">
      <c r="A249" s="12"/>
      <c r="B249" s="190"/>
      <c r="C249" s="191"/>
      <c r="D249" s="192" t="s">
        <v>68</v>
      </c>
      <c r="E249" s="204" t="s">
        <v>167</v>
      </c>
      <c r="F249" s="204" t="s">
        <v>383</v>
      </c>
      <c r="G249" s="191"/>
      <c r="H249" s="191"/>
      <c r="I249" s="194"/>
      <c r="J249" s="205">
        <f>BK249</f>
        <v>0</v>
      </c>
      <c r="K249" s="191"/>
      <c r="L249" s="196"/>
      <c r="M249" s="197"/>
      <c r="N249" s="198"/>
      <c r="O249" s="198"/>
      <c r="P249" s="199">
        <f>SUM(P250:P272)</f>
        <v>0</v>
      </c>
      <c r="Q249" s="198"/>
      <c r="R249" s="199">
        <f>SUM(R250:R272)</f>
        <v>169.505</v>
      </c>
      <c r="S249" s="198"/>
      <c r="T249" s="200">
        <f>SUM(T250:T272)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01" t="s">
        <v>77</v>
      </c>
      <c r="AT249" s="202" t="s">
        <v>68</v>
      </c>
      <c r="AU249" s="202" t="s">
        <v>77</v>
      </c>
      <c r="AY249" s="201" t="s">
        <v>125</v>
      </c>
      <c r="BK249" s="203">
        <f>SUM(BK250:BK272)</f>
        <v>0</v>
      </c>
    </row>
    <row r="250" s="2" customFormat="1" ht="21.75" customHeight="1">
      <c r="A250" s="39"/>
      <c r="B250" s="40"/>
      <c r="C250" s="206" t="s">
        <v>384</v>
      </c>
      <c r="D250" s="206" t="s">
        <v>127</v>
      </c>
      <c r="E250" s="207" t="s">
        <v>385</v>
      </c>
      <c r="F250" s="208" t="s">
        <v>386</v>
      </c>
      <c r="G250" s="209" t="s">
        <v>130</v>
      </c>
      <c r="H250" s="210">
        <v>4815.4939999999997</v>
      </c>
      <c r="I250" s="211"/>
      <c r="J250" s="212">
        <f>ROUND(I250*H250,2)</f>
        <v>0</v>
      </c>
      <c r="K250" s="208" t="s">
        <v>131</v>
      </c>
      <c r="L250" s="45"/>
      <c r="M250" s="213" t="s">
        <v>19</v>
      </c>
      <c r="N250" s="214" t="s">
        <v>40</v>
      </c>
      <c r="O250" s="85"/>
      <c r="P250" s="215">
        <f>O250*H250</f>
        <v>0</v>
      </c>
      <c r="Q250" s="215">
        <v>0</v>
      </c>
      <c r="R250" s="215">
        <f>Q250*H250</f>
        <v>0</v>
      </c>
      <c r="S250" s="215">
        <v>0</v>
      </c>
      <c r="T250" s="216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17" t="s">
        <v>132</v>
      </c>
      <c r="AT250" s="217" t="s">
        <v>127</v>
      </c>
      <c r="AU250" s="217" t="s">
        <v>79</v>
      </c>
      <c r="AY250" s="18" t="s">
        <v>125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8" t="s">
        <v>77</v>
      </c>
      <c r="BK250" s="218">
        <f>ROUND(I250*H250,2)</f>
        <v>0</v>
      </c>
      <c r="BL250" s="18" t="s">
        <v>132</v>
      </c>
      <c r="BM250" s="217" t="s">
        <v>387</v>
      </c>
    </row>
    <row r="251" s="2" customFormat="1">
      <c r="A251" s="39"/>
      <c r="B251" s="40"/>
      <c r="C251" s="41"/>
      <c r="D251" s="219" t="s">
        <v>134</v>
      </c>
      <c r="E251" s="41"/>
      <c r="F251" s="220" t="s">
        <v>388</v>
      </c>
      <c r="G251" s="41"/>
      <c r="H251" s="41"/>
      <c r="I251" s="221"/>
      <c r="J251" s="41"/>
      <c r="K251" s="41"/>
      <c r="L251" s="45"/>
      <c r="M251" s="222"/>
      <c r="N251" s="223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134</v>
      </c>
      <c r="AU251" s="18" t="s">
        <v>79</v>
      </c>
    </row>
    <row r="252" s="2" customFormat="1">
      <c r="A252" s="39"/>
      <c r="B252" s="40"/>
      <c r="C252" s="41"/>
      <c r="D252" s="224" t="s">
        <v>136</v>
      </c>
      <c r="E252" s="41"/>
      <c r="F252" s="225" t="s">
        <v>389</v>
      </c>
      <c r="G252" s="41"/>
      <c r="H252" s="41"/>
      <c r="I252" s="221"/>
      <c r="J252" s="41"/>
      <c r="K252" s="41"/>
      <c r="L252" s="45"/>
      <c r="M252" s="222"/>
      <c r="N252" s="223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136</v>
      </c>
      <c r="AU252" s="18" t="s">
        <v>79</v>
      </c>
    </row>
    <row r="253" s="13" customFormat="1">
      <c r="A253" s="13"/>
      <c r="B253" s="226"/>
      <c r="C253" s="227"/>
      <c r="D253" s="219" t="s">
        <v>144</v>
      </c>
      <c r="E253" s="228" t="s">
        <v>19</v>
      </c>
      <c r="F253" s="229" t="s">
        <v>390</v>
      </c>
      <c r="G253" s="227"/>
      <c r="H253" s="230">
        <v>4815.4939999999997</v>
      </c>
      <c r="I253" s="231"/>
      <c r="J253" s="227"/>
      <c r="K253" s="227"/>
      <c r="L253" s="232"/>
      <c r="M253" s="233"/>
      <c r="N253" s="234"/>
      <c r="O253" s="234"/>
      <c r="P253" s="234"/>
      <c r="Q253" s="234"/>
      <c r="R253" s="234"/>
      <c r="S253" s="234"/>
      <c r="T253" s="23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6" t="s">
        <v>144</v>
      </c>
      <c r="AU253" s="236" t="s">
        <v>79</v>
      </c>
      <c r="AV253" s="13" t="s">
        <v>79</v>
      </c>
      <c r="AW253" s="13" t="s">
        <v>31</v>
      </c>
      <c r="AX253" s="13" t="s">
        <v>77</v>
      </c>
      <c r="AY253" s="236" t="s">
        <v>125</v>
      </c>
    </row>
    <row r="254" s="2" customFormat="1" ht="16.5" customHeight="1">
      <c r="A254" s="39"/>
      <c r="B254" s="40"/>
      <c r="C254" s="248" t="s">
        <v>391</v>
      </c>
      <c r="D254" s="248" t="s">
        <v>292</v>
      </c>
      <c r="E254" s="249" t="s">
        <v>392</v>
      </c>
      <c r="F254" s="250" t="s">
        <v>393</v>
      </c>
      <c r="G254" s="251" t="s">
        <v>229</v>
      </c>
      <c r="H254" s="252">
        <v>169.505</v>
      </c>
      <c r="I254" s="253"/>
      <c r="J254" s="254">
        <f>ROUND(I254*H254,2)</f>
        <v>0</v>
      </c>
      <c r="K254" s="250" t="s">
        <v>131</v>
      </c>
      <c r="L254" s="255"/>
      <c r="M254" s="256" t="s">
        <v>19</v>
      </c>
      <c r="N254" s="257" t="s">
        <v>40</v>
      </c>
      <c r="O254" s="85"/>
      <c r="P254" s="215">
        <f>O254*H254</f>
        <v>0</v>
      </c>
      <c r="Q254" s="215">
        <v>1</v>
      </c>
      <c r="R254" s="215">
        <f>Q254*H254</f>
        <v>169.505</v>
      </c>
      <c r="S254" s="215">
        <v>0</v>
      </c>
      <c r="T254" s="216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17" t="s">
        <v>188</v>
      </c>
      <c r="AT254" s="217" t="s">
        <v>292</v>
      </c>
      <c r="AU254" s="217" t="s">
        <v>79</v>
      </c>
      <c r="AY254" s="18" t="s">
        <v>125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8" t="s">
        <v>77</v>
      </c>
      <c r="BK254" s="218">
        <f>ROUND(I254*H254,2)</f>
        <v>0</v>
      </c>
      <c r="BL254" s="18" t="s">
        <v>132</v>
      </c>
      <c r="BM254" s="217" t="s">
        <v>394</v>
      </c>
    </row>
    <row r="255" s="2" customFormat="1">
      <c r="A255" s="39"/>
      <c r="B255" s="40"/>
      <c r="C255" s="41"/>
      <c r="D255" s="219" t="s">
        <v>134</v>
      </c>
      <c r="E255" s="41"/>
      <c r="F255" s="220" t="s">
        <v>393</v>
      </c>
      <c r="G255" s="41"/>
      <c r="H255" s="41"/>
      <c r="I255" s="221"/>
      <c r="J255" s="41"/>
      <c r="K255" s="41"/>
      <c r="L255" s="45"/>
      <c r="M255" s="222"/>
      <c r="N255" s="223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134</v>
      </c>
      <c r="AU255" s="18" t="s">
        <v>79</v>
      </c>
    </row>
    <row r="256" s="13" customFormat="1">
      <c r="A256" s="13"/>
      <c r="B256" s="226"/>
      <c r="C256" s="227"/>
      <c r="D256" s="219" t="s">
        <v>144</v>
      </c>
      <c r="E256" s="228" t="s">
        <v>19</v>
      </c>
      <c r="F256" s="229" t="s">
        <v>395</v>
      </c>
      <c r="G256" s="227"/>
      <c r="H256" s="230">
        <v>169.505</v>
      </c>
      <c r="I256" s="231"/>
      <c r="J256" s="227"/>
      <c r="K256" s="227"/>
      <c r="L256" s="232"/>
      <c r="M256" s="233"/>
      <c r="N256" s="234"/>
      <c r="O256" s="234"/>
      <c r="P256" s="234"/>
      <c r="Q256" s="234"/>
      <c r="R256" s="234"/>
      <c r="S256" s="234"/>
      <c r="T256" s="235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6" t="s">
        <v>144</v>
      </c>
      <c r="AU256" s="236" t="s">
        <v>79</v>
      </c>
      <c r="AV256" s="13" t="s">
        <v>79</v>
      </c>
      <c r="AW256" s="13" t="s">
        <v>31</v>
      </c>
      <c r="AX256" s="13" t="s">
        <v>77</v>
      </c>
      <c r="AY256" s="236" t="s">
        <v>125</v>
      </c>
    </row>
    <row r="257" s="2" customFormat="1" ht="16.5" customHeight="1">
      <c r="A257" s="39"/>
      <c r="B257" s="40"/>
      <c r="C257" s="206" t="s">
        <v>396</v>
      </c>
      <c r="D257" s="206" t="s">
        <v>127</v>
      </c>
      <c r="E257" s="207" t="s">
        <v>397</v>
      </c>
      <c r="F257" s="208" t="s">
        <v>398</v>
      </c>
      <c r="G257" s="209" t="s">
        <v>130</v>
      </c>
      <c r="H257" s="210">
        <v>3484</v>
      </c>
      <c r="I257" s="211"/>
      <c r="J257" s="212">
        <f>ROUND(I257*H257,2)</f>
        <v>0</v>
      </c>
      <c r="K257" s="208" t="s">
        <v>131</v>
      </c>
      <c r="L257" s="45"/>
      <c r="M257" s="213" t="s">
        <v>19</v>
      </c>
      <c r="N257" s="214" t="s">
        <v>40</v>
      </c>
      <c r="O257" s="85"/>
      <c r="P257" s="215">
        <f>O257*H257</f>
        <v>0</v>
      </c>
      <c r="Q257" s="215">
        <v>0</v>
      </c>
      <c r="R257" s="215">
        <f>Q257*H257</f>
        <v>0</v>
      </c>
      <c r="S257" s="215">
        <v>0</v>
      </c>
      <c r="T257" s="216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17" t="s">
        <v>132</v>
      </c>
      <c r="AT257" s="217" t="s">
        <v>127</v>
      </c>
      <c r="AU257" s="217" t="s">
        <v>79</v>
      </c>
      <c r="AY257" s="18" t="s">
        <v>125</v>
      </c>
      <c r="BE257" s="218">
        <f>IF(N257="základní",J257,0)</f>
        <v>0</v>
      </c>
      <c r="BF257" s="218">
        <f>IF(N257="snížená",J257,0)</f>
        <v>0</v>
      </c>
      <c r="BG257" s="218">
        <f>IF(N257="zákl. přenesená",J257,0)</f>
        <v>0</v>
      </c>
      <c r="BH257" s="218">
        <f>IF(N257="sníž. přenesená",J257,0)</f>
        <v>0</v>
      </c>
      <c r="BI257" s="218">
        <f>IF(N257="nulová",J257,0)</f>
        <v>0</v>
      </c>
      <c r="BJ257" s="18" t="s">
        <v>77</v>
      </c>
      <c r="BK257" s="218">
        <f>ROUND(I257*H257,2)</f>
        <v>0</v>
      </c>
      <c r="BL257" s="18" t="s">
        <v>132</v>
      </c>
      <c r="BM257" s="217" t="s">
        <v>399</v>
      </c>
    </row>
    <row r="258" s="2" customFormat="1">
      <c r="A258" s="39"/>
      <c r="B258" s="40"/>
      <c r="C258" s="41"/>
      <c r="D258" s="219" t="s">
        <v>134</v>
      </c>
      <c r="E258" s="41"/>
      <c r="F258" s="220" t="s">
        <v>400</v>
      </c>
      <c r="G258" s="41"/>
      <c r="H258" s="41"/>
      <c r="I258" s="221"/>
      <c r="J258" s="41"/>
      <c r="K258" s="41"/>
      <c r="L258" s="45"/>
      <c r="M258" s="222"/>
      <c r="N258" s="223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134</v>
      </c>
      <c r="AU258" s="18" t="s">
        <v>79</v>
      </c>
    </row>
    <row r="259" s="2" customFormat="1">
      <c r="A259" s="39"/>
      <c r="B259" s="40"/>
      <c r="C259" s="41"/>
      <c r="D259" s="224" t="s">
        <v>136</v>
      </c>
      <c r="E259" s="41"/>
      <c r="F259" s="225" t="s">
        <v>401</v>
      </c>
      <c r="G259" s="41"/>
      <c r="H259" s="41"/>
      <c r="I259" s="221"/>
      <c r="J259" s="41"/>
      <c r="K259" s="41"/>
      <c r="L259" s="45"/>
      <c r="M259" s="222"/>
      <c r="N259" s="223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136</v>
      </c>
      <c r="AU259" s="18" t="s">
        <v>79</v>
      </c>
    </row>
    <row r="260" s="13" customFormat="1">
      <c r="A260" s="13"/>
      <c r="B260" s="226"/>
      <c r="C260" s="227"/>
      <c r="D260" s="219" t="s">
        <v>144</v>
      </c>
      <c r="E260" s="228" t="s">
        <v>19</v>
      </c>
      <c r="F260" s="229" t="s">
        <v>402</v>
      </c>
      <c r="G260" s="227"/>
      <c r="H260" s="230">
        <v>3484</v>
      </c>
      <c r="I260" s="231"/>
      <c r="J260" s="227"/>
      <c r="K260" s="227"/>
      <c r="L260" s="232"/>
      <c r="M260" s="233"/>
      <c r="N260" s="234"/>
      <c r="O260" s="234"/>
      <c r="P260" s="234"/>
      <c r="Q260" s="234"/>
      <c r="R260" s="234"/>
      <c r="S260" s="234"/>
      <c r="T260" s="23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6" t="s">
        <v>144</v>
      </c>
      <c r="AU260" s="236" t="s">
        <v>79</v>
      </c>
      <c r="AV260" s="13" t="s">
        <v>79</v>
      </c>
      <c r="AW260" s="13" t="s">
        <v>31</v>
      </c>
      <c r="AX260" s="13" t="s">
        <v>77</v>
      </c>
      <c r="AY260" s="236" t="s">
        <v>125</v>
      </c>
    </row>
    <row r="261" s="2" customFormat="1" ht="16.5" customHeight="1">
      <c r="A261" s="39"/>
      <c r="B261" s="40"/>
      <c r="C261" s="206" t="s">
        <v>88</v>
      </c>
      <c r="D261" s="206" t="s">
        <v>127</v>
      </c>
      <c r="E261" s="207" t="s">
        <v>403</v>
      </c>
      <c r="F261" s="208" t="s">
        <v>404</v>
      </c>
      <c r="G261" s="209" t="s">
        <v>130</v>
      </c>
      <c r="H261" s="210">
        <v>8942.6229999999996</v>
      </c>
      <c r="I261" s="211"/>
      <c r="J261" s="212">
        <f>ROUND(I261*H261,2)</f>
        <v>0</v>
      </c>
      <c r="K261" s="208" t="s">
        <v>131</v>
      </c>
      <c r="L261" s="45"/>
      <c r="M261" s="213" t="s">
        <v>19</v>
      </c>
      <c r="N261" s="214" t="s">
        <v>40</v>
      </c>
      <c r="O261" s="85"/>
      <c r="P261" s="215">
        <f>O261*H261</f>
        <v>0</v>
      </c>
      <c r="Q261" s="215">
        <v>0</v>
      </c>
      <c r="R261" s="215">
        <f>Q261*H261</f>
        <v>0</v>
      </c>
      <c r="S261" s="215">
        <v>0</v>
      </c>
      <c r="T261" s="216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7" t="s">
        <v>132</v>
      </c>
      <c r="AT261" s="217" t="s">
        <v>127</v>
      </c>
      <c r="AU261" s="217" t="s">
        <v>79</v>
      </c>
      <c r="AY261" s="18" t="s">
        <v>125</v>
      </c>
      <c r="BE261" s="218">
        <f>IF(N261="základní",J261,0)</f>
        <v>0</v>
      </c>
      <c r="BF261" s="218">
        <f>IF(N261="snížená",J261,0)</f>
        <v>0</v>
      </c>
      <c r="BG261" s="218">
        <f>IF(N261="zákl. přenesená",J261,0)</f>
        <v>0</v>
      </c>
      <c r="BH261" s="218">
        <f>IF(N261="sníž. přenesená",J261,0)</f>
        <v>0</v>
      </c>
      <c r="BI261" s="218">
        <f>IF(N261="nulová",J261,0)</f>
        <v>0</v>
      </c>
      <c r="BJ261" s="18" t="s">
        <v>77</v>
      </c>
      <c r="BK261" s="218">
        <f>ROUND(I261*H261,2)</f>
        <v>0</v>
      </c>
      <c r="BL261" s="18" t="s">
        <v>132</v>
      </c>
      <c r="BM261" s="217" t="s">
        <v>405</v>
      </c>
    </row>
    <row r="262" s="2" customFormat="1">
      <c r="A262" s="39"/>
      <c r="B262" s="40"/>
      <c r="C262" s="41"/>
      <c r="D262" s="219" t="s">
        <v>134</v>
      </c>
      <c r="E262" s="41"/>
      <c r="F262" s="220" t="s">
        <v>406</v>
      </c>
      <c r="G262" s="41"/>
      <c r="H262" s="41"/>
      <c r="I262" s="221"/>
      <c r="J262" s="41"/>
      <c r="K262" s="41"/>
      <c r="L262" s="45"/>
      <c r="M262" s="222"/>
      <c r="N262" s="223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134</v>
      </c>
      <c r="AU262" s="18" t="s">
        <v>79</v>
      </c>
    </row>
    <row r="263" s="2" customFormat="1">
      <c r="A263" s="39"/>
      <c r="B263" s="40"/>
      <c r="C263" s="41"/>
      <c r="D263" s="224" t="s">
        <v>136</v>
      </c>
      <c r="E263" s="41"/>
      <c r="F263" s="225" t="s">
        <v>407</v>
      </c>
      <c r="G263" s="41"/>
      <c r="H263" s="41"/>
      <c r="I263" s="221"/>
      <c r="J263" s="41"/>
      <c r="K263" s="41"/>
      <c r="L263" s="45"/>
      <c r="M263" s="222"/>
      <c r="N263" s="223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136</v>
      </c>
      <c r="AU263" s="18" t="s">
        <v>79</v>
      </c>
    </row>
    <row r="264" s="15" customFormat="1">
      <c r="A264" s="15"/>
      <c r="B264" s="258"/>
      <c r="C264" s="259"/>
      <c r="D264" s="219" t="s">
        <v>144</v>
      </c>
      <c r="E264" s="260" t="s">
        <v>19</v>
      </c>
      <c r="F264" s="261" t="s">
        <v>408</v>
      </c>
      <c r="G264" s="259"/>
      <c r="H264" s="260" t="s">
        <v>19</v>
      </c>
      <c r="I264" s="262"/>
      <c r="J264" s="259"/>
      <c r="K264" s="259"/>
      <c r="L264" s="263"/>
      <c r="M264" s="264"/>
      <c r="N264" s="265"/>
      <c r="O264" s="265"/>
      <c r="P264" s="265"/>
      <c r="Q264" s="265"/>
      <c r="R264" s="265"/>
      <c r="S264" s="265"/>
      <c r="T264" s="266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67" t="s">
        <v>144</v>
      </c>
      <c r="AU264" s="267" t="s">
        <v>79</v>
      </c>
      <c r="AV264" s="15" t="s">
        <v>77</v>
      </c>
      <c r="AW264" s="15" t="s">
        <v>31</v>
      </c>
      <c r="AX264" s="15" t="s">
        <v>69</v>
      </c>
      <c r="AY264" s="267" t="s">
        <v>125</v>
      </c>
    </row>
    <row r="265" s="13" customFormat="1">
      <c r="A265" s="13"/>
      <c r="B265" s="226"/>
      <c r="C265" s="227"/>
      <c r="D265" s="219" t="s">
        <v>144</v>
      </c>
      <c r="E265" s="228" t="s">
        <v>19</v>
      </c>
      <c r="F265" s="229" t="s">
        <v>259</v>
      </c>
      <c r="G265" s="227"/>
      <c r="H265" s="230">
        <v>3824.25</v>
      </c>
      <c r="I265" s="231"/>
      <c r="J265" s="227"/>
      <c r="K265" s="227"/>
      <c r="L265" s="232"/>
      <c r="M265" s="233"/>
      <c r="N265" s="234"/>
      <c r="O265" s="234"/>
      <c r="P265" s="234"/>
      <c r="Q265" s="234"/>
      <c r="R265" s="234"/>
      <c r="S265" s="234"/>
      <c r="T265" s="235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6" t="s">
        <v>144</v>
      </c>
      <c r="AU265" s="236" t="s">
        <v>79</v>
      </c>
      <c r="AV265" s="13" t="s">
        <v>79</v>
      </c>
      <c r="AW265" s="13" t="s">
        <v>31</v>
      </c>
      <c r="AX265" s="13" t="s">
        <v>69</v>
      </c>
      <c r="AY265" s="236" t="s">
        <v>125</v>
      </c>
    </row>
    <row r="266" s="13" customFormat="1">
      <c r="A266" s="13"/>
      <c r="B266" s="226"/>
      <c r="C266" s="227"/>
      <c r="D266" s="219" t="s">
        <v>144</v>
      </c>
      <c r="E266" s="228" t="s">
        <v>19</v>
      </c>
      <c r="F266" s="229" t="s">
        <v>409</v>
      </c>
      <c r="G266" s="227"/>
      <c r="H266" s="230">
        <v>260.04899999999998</v>
      </c>
      <c r="I266" s="231"/>
      <c r="J266" s="227"/>
      <c r="K266" s="227"/>
      <c r="L266" s="232"/>
      <c r="M266" s="233"/>
      <c r="N266" s="234"/>
      <c r="O266" s="234"/>
      <c r="P266" s="234"/>
      <c r="Q266" s="234"/>
      <c r="R266" s="234"/>
      <c r="S266" s="234"/>
      <c r="T266" s="23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6" t="s">
        <v>144</v>
      </c>
      <c r="AU266" s="236" t="s">
        <v>79</v>
      </c>
      <c r="AV266" s="13" t="s">
        <v>79</v>
      </c>
      <c r="AW266" s="13" t="s">
        <v>31</v>
      </c>
      <c r="AX266" s="13" t="s">
        <v>69</v>
      </c>
      <c r="AY266" s="236" t="s">
        <v>125</v>
      </c>
    </row>
    <row r="267" s="13" customFormat="1">
      <c r="A267" s="13"/>
      <c r="B267" s="226"/>
      <c r="C267" s="227"/>
      <c r="D267" s="219" t="s">
        <v>144</v>
      </c>
      <c r="E267" s="228" t="s">
        <v>19</v>
      </c>
      <c r="F267" s="229" t="s">
        <v>410</v>
      </c>
      <c r="G267" s="227"/>
      <c r="H267" s="230">
        <v>195.80000000000001</v>
      </c>
      <c r="I267" s="231"/>
      <c r="J267" s="227"/>
      <c r="K267" s="227"/>
      <c r="L267" s="232"/>
      <c r="M267" s="233"/>
      <c r="N267" s="234"/>
      <c r="O267" s="234"/>
      <c r="P267" s="234"/>
      <c r="Q267" s="234"/>
      <c r="R267" s="234"/>
      <c r="S267" s="234"/>
      <c r="T267" s="23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6" t="s">
        <v>144</v>
      </c>
      <c r="AU267" s="236" t="s">
        <v>79</v>
      </c>
      <c r="AV267" s="13" t="s">
        <v>79</v>
      </c>
      <c r="AW267" s="13" t="s">
        <v>31</v>
      </c>
      <c r="AX267" s="13" t="s">
        <v>69</v>
      </c>
      <c r="AY267" s="236" t="s">
        <v>125</v>
      </c>
    </row>
    <row r="268" s="15" customFormat="1">
      <c r="A268" s="15"/>
      <c r="B268" s="258"/>
      <c r="C268" s="259"/>
      <c r="D268" s="219" t="s">
        <v>144</v>
      </c>
      <c r="E268" s="260" t="s">
        <v>19</v>
      </c>
      <c r="F268" s="261" t="s">
        <v>411</v>
      </c>
      <c r="G268" s="259"/>
      <c r="H268" s="260" t="s">
        <v>19</v>
      </c>
      <c r="I268" s="262"/>
      <c r="J268" s="259"/>
      <c r="K268" s="259"/>
      <c r="L268" s="263"/>
      <c r="M268" s="264"/>
      <c r="N268" s="265"/>
      <c r="O268" s="265"/>
      <c r="P268" s="265"/>
      <c r="Q268" s="265"/>
      <c r="R268" s="265"/>
      <c r="S268" s="265"/>
      <c r="T268" s="266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67" t="s">
        <v>144</v>
      </c>
      <c r="AU268" s="267" t="s">
        <v>79</v>
      </c>
      <c r="AV268" s="15" t="s">
        <v>77</v>
      </c>
      <c r="AW268" s="15" t="s">
        <v>31</v>
      </c>
      <c r="AX268" s="15" t="s">
        <v>69</v>
      </c>
      <c r="AY268" s="267" t="s">
        <v>125</v>
      </c>
    </row>
    <row r="269" s="13" customFormat="1">
      <c r="A269" s="13"/>
      <c r="B269" s="226"/>
      <c r="C269" s="227"/>
      <c r="D269" s="219" t="s">
        <v>144</v>
      </c>
      <c r="E269" s="228" t="s">
        <v>19</v>
      </c>
      <c r="F269" s="229" t="s">
        <v>259</v>
      </c>
      <c r="G269" s="227"/>
      <c r="H269" s="230">
        <v>3824.25</v>
      </c>
      <c r="I269" s="231"/>
      <c r="J269" s="227"/>
      <c r="K269" s="227"/>
      <c r="L269" s="232"/>
      <c r="M269" s="233"/>
      <c r="N269" s="234"/>
      <c r="O269" s="234"/>
      <c r="P269" s="234"/>
      <c r="Q269" s="234"/>
      <c r="R269" s="234"/>
      <c r="S269" s="234"/>
      <c r="T269" s="235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6" t="s">
        <v>144</v>
      </c>
      <c r="AU269" s="236" t="s">
        <v>79</v>
      </c>
      <c r="AV269" s="13" t="s">
        <v>79</v>
      </c>
      <c r="AW269" s="13" t="s">
        <v>31</v>
      </c>
      <c r="AX269" s="13" t="s">
        <v>69</v>
      </c>
      <c r="AY269" s="236" t="s">
        <v>125</v>
      </c>
    </row>
    <row r="270" s="13" customFormat="1">
      <c r="A270" s="13"/>
      <c r="B270" s="226"/>
      <c r="C270" s="227"/>
      <c r="D270" s="219" t="s">
        <v>144</v>
      </c>
      <c r="E270" s="228" t="s">
        <v>19</v>
      </c>
      <c r="F270" s="229" t="s">
        <v>412</v>
      </c>
      <c r="G270" s="227"/>
      <c r="H270" s="230">
        <v>642.47400000000005</v>
      </c>
      <c r="I270" s="231"/>
      <c r="J270" s="227"/>
      <c r="K270" s="227"/>
      <c r="L270" s="232"/>
      <c r="M270" s="233"/>
      <c r="N270" s="234"/>
      <c r="O270" s="234"/>
      <c r="P270" s="234"/>
      <c r="Q270" s="234"/>
      <c r="R270" s="234"/>
      <c r="S270" s="234"/>
      <c r="T270" s="235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6" t="s">
        <v>144</v>
      </c>
      <c r="AU270" s="236" t="s">
        <v>79</v>
      </c>
      <c r="AV270" s="13" t="s">
        <v>79</v>
      </c>
      <c r="AW270" s="13" t="s">
        <v>31</v>
      </c>
      <c r="AX270" s="13" t="s">
        <v>69</v>
      </c>
      <c r="AY270" s="236" t="s">
        <v>125</v>
      </c>
    </row>
    <row r="271" s="13" customFormat="1">
      <c r="A271" s="13"/>
      <c r="B271" s="226"/>
      <c r="C271" s="227"/>
      <c r="D271" s="219" t="s">
        <v>144</v>
      </c>
      <c r="E271" s="228" t="s">
        <v>19</v>
      </c>
      <c r="F271" s="229" t="s">
        <v>410</v>
      </c>
      <c r="G271" s="227"/>
      <c r="H271" s="230">
        <v>195.80000000000001</v>
      </c>
      <c r="I271" s="231"/>
      <c r="J271" s="227"/>
      <c r="K271" s="227"/>
      <c r="L271" s="232"/>
      <c r="M271" s="233"/>
      <c r="N271" s="234"/>
      <c r="O271" s="234"/>
      <c r="P271" s="234"/>
      <c r="Q271" s="234"/>
      <c r="R271" s="234"/>
      <c r="S271" s="234"/>
      <c r="T271" s="23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6" t="s">
        <v>144</v>
      </c>
      <c r="AU271" s="236" t="s">
        <v>79</v>
      </c>
      <c r="AV271" s="13" t="s">
        <v>79</v>
      </c>
      <c r="AW271" s="13" t="s">
        <v>31</v>
      </c>
      <c r="AX271" s="13" t="s">
        <v>69</v>
      </c>
      <c r="AY271" s="236" t="s">
        <v>125</v>
      </c>
    </row>
    <row r="272" s="14" customFormat="1">
      <c r="A272" s="14"/>
      <c r="B272" s="237"/>
      <c r="C272" s="238"/>
      <c r="D272" s="219" t="s">
        <v>144</v>
      </c>
      <c r="E272" s="239" t="s">
        <v>19</v>
      </c>
      <c r="F272" s="240" t="s">
        <v>166</v>
      </c>
      <c r="G272" s="238"/>
      <c r="H272" s="241">
        <v>8942.6229999999996</v>
      </c>
      <c r="I272" s="242"/>
      <c r="J272" s="238"/>
      <c r="K272" s="238"/>
      <c r="L272" s="243"/>
      <c r="M272" s="244"/>
      <c r="N272" s="245"/>
      <c r="O272" s="245"/>
      <c r="P272" s="245"/>
      <c r="Q272" s="245"/>
      <c r="R272" s="245"/>
      <c r="S272" s="245"/>
      <c r="T272" s="246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7" t="s">
        <v>144</v>
      </c>
      <c r="AU272" s="247" t="s">
        <v>79</v>
      </c>
      <c r="AV272" s="14" t="s">
        <v>132</v>
      </c>
      <c r="AW272" s="14" t="s">
        <v>31</v>
      </c>
      <c r="AX272" s="14" t="s">
        <v>77</v>
      </c>
      <c r="AY272" s="247" t="s">
        <v>125</v>
      </c>
    </row>
    <row r="273" s="12" customFormat="1" ht="22.8" customHeight="1">
      <c r="A273" s="12"/>
      <c r="B273" s="190"/>
      <c r="C273" s="191"/>
      <c r="D273" s="192" t="s">
        <v>68</v>
      </c>
      <c r="E273" s="204" t="s">
        <v>188</v>
      </c>
      <c r="F273" s="204" t="s">
        <v>413</v>
      </c>
      <c r="G273" s="191"/>
      <c r="H273" s="191"/>
      <c r="I273" s="194"/>
      <c r="J273" s="205">
        <f>BK273</f>
        <v>0</v>
      </c>
      <c r="K273" s="191"/>
      <c r="L273" s="196"/>
      <c r="M273" s="197"/>
      <c r="N273" s="198"/>
      <c r="O273" s="198"/>
      <c r="P273" s="199">
        <f>SUM(P274:P289)</f>
        <v>0</v>
      </c>
      <c r="Q273" s="198"/>
      <c r="R273" s="199">
        <f>SUM(R274:R289)</f>
        <v>3.9736320799999998</v>
      </c>
      <c r="S273" s="198"/>
      <c r="T273" s="200">
        <f>SUM(T274:T289)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01" t="s">
        <v>77</v>
      </c>
      <c r="AT273" s="202" t="s">
        <v>68</v>
      </c>
      <c r="AU273" s="202" t="s">
        <v>77</v>
      </c>
      <c r="AY273" s="201" t="s">
        <v>125</v>
      </c>
      <c r="BK273" s="203">
        <f>SUM(BK274:BK289)</f>
        <v>0</v>
      </c>
    </row>
    <row r="274" s="2" customFormat="1" ht="16.5" customHeight="1">
      <c r="A274" s="39"/>
      <c r="B274" s="40"/>
      <c r="C274" s="206" t="s">
        <v>414</v>
      </c>
      <c r="D274" s="206" t="s">
        <v>127</v>
      </c>
      <c r="E274" s="207" t="s">
        <v>415</v>
      </c>
      <c r="F274" s="208" t="s">
        <v>416</v>
      </c>
      <c r="G274" s="209" t="s">
        <v>334</v>
      </c>
      <c r="H274" s="210">
        <v>29</v>
      </c>
      <c r="I274" s="211"/>
      <c r="J274" s="212">
        <f>ROUND(I274*H274,2)</f>
        <v>0</v>
      </c>
      <c r="K274" s="208" t="s">
        <v>131</v>
      </c>
      <c r="L274" s="45"/>
      <c r="M274" s="213" t="s">
        <v>19</v>
      </c>
      <c r="N274" s="214" t="s">
        <v>40</v>
      </c>
      <c r="O274" s="85"/>
      <c r="P274" s="215">
        <f>O274*H274</f>
        <v>0</v>
      </c>
      <c r="Q274" s="215">
        <v>1.0000000000000001E-05</v>
      </c>
      <c r="R274" s="215">
        <f>Q274*H274</f>
        <v>0.00029</v>
      </c>
      <c r="S274" s="215">
        <v>0</v>
      </c>
      <c r="T274" s="216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17" t="s">
        <v>132</v>
      </c>
      <c r="AT274" s="217" t="s">
        <v>127</v>
      </c>
      <c r="AU274" s="217" t="s">
        <v>79</v>
      </c>
      <c r="AY274" s="18" t="s">
        <v>125</v>
      </c>
      <c r="BE274" s="218">
        <f>IF(N274="základní",J274,0)</f>
        <v>0</v>
      </c>
      <c r="BF274" s="218">
        <f>IF(N274="snížená",J274,0)</f>
        <v>0</v>
      </c>
      <c r="BG274" s="218">
        <f>IF(N274="zákl. přenesená",J274,0)</f>
        <v>0</v>
      </c>
      <c r="BH274" s="218">
        <f>IF(N274="sníž. přenesená",J274,0)</f>
        <v>0</v>
      </c>
      <c r="BI274" s="218">
        <f>IF(N274="nulová",J274,0)</f>
        <v>0</v>
      </c>
      <c r="BJ274" s="18" t="s">
        <v>77</v>
      </c>
      <c r="BK274" s="218">
        <f>ROUND(I274*H274,2)</f>
        <v>0</v>
      </c>
      <c r="BL274" s="18" t="s">
        <v>132</v>
      </c>
      <c r="BM274" s="217" t="s">
        <v>417</v>
      </c>
    </row>
    <row r="275" s="2" customFormat="1">
      <c r="A275" s="39"/>
      <c r="B275" s="40"/>
      <c r="C275" s="41"/>
      <c r="D275" s="219" t="s">
        <v>134</v>
      </c>
      <c r="E275" s="41"/>
      <c r="F275" s="220" t="s">
        <v>418</v>
      </c>
      <c r="G275" s="41"/>
      <c r="H275" s="41"/>
      <c r="I275" s="221"/>
      <c r="J275" s="41"/>
      <c r="K275" s="41"/>
      <c r="L275" s="45"/>
      <c r="M275" s="222"/>
      <c r="N275" s="223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134</v>
      </c>
      <c r="AU275" s="18" t="s">
        <v>79</v>
      </c>
    </row>
    <row r="276" s="2" customFormat="1">
      <c r="A276" s="39"/>
      <c r="B276" s="40"/>
      <c r="C276" s="41"/>
      <c r="D276" s="224" t="s">
        <v>136</v>
      </c>
      <c r="E276" s="41"/>
      <c r="F276" s="225" t="s">
        <v>419</v>
      </c>
      <c r="G276" s="41"/>
      <c r="H276" s="41"/>
      <c r="I276" s="221"/>
      <c r="J276" s="41"/>
      <c r="K276" s="41"/>
      <c r="L276" s="45"/>
      <c r="M276" s="222"/>
      <c r="N276" s="223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136</v>
      </c>
      <c r="AU276" s="18" t="s">
        <v>79</v>
      </c>
    </row>
    <row r="277" s="13" customFormat="1">
      <c r="A277" s="13"/>
      <c r="B277" s="226"/>
      <c r="C277" s="227"/>
      <c r="D277" s="219" t="s">
        <v>144</v>
      </c>
      <c r="E277" s="228" t="s">
        <v>19</v>
      </c>
      <c r="F277" s="229" t="s">
        <v>420</v>
      </c>
      <c r="G277" s="227"/>
      <c r="H277" s="230">
        <v>29</v>
      </c>
      <c r="I277" s="231"/>
      <c r="J277" s="227"/>
      <c r="K277" s="227"/>
      <c r="L277" s="232"/>
      <c r="M277" s="233"/>
      <c r="N277" s="234"/>
      <c r="O277" s="234"/>
      <c r="P277" s="234"/>
      <c r="Q277" s="234"/>
      <c r="R277" s="234"/>
      <c r="S277" s="234"/>
      <c r="T277" s="235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6" t="s">
        <v>144</v>
      </c>
      <c r="AU277" s="236" t="s">
        <v>79</v>
      </c>
      <c r="AV277" s="13" t="s">
        <v>79</v>
      </c>
      <c r="AW277" s="13" t="s">
        <v>31</v>
      </c>
      <c r="AX277" s="13" t="s">
        <v>77</v>
      </c>
      <c r="AY277" s="236" t="s">
        <v>125</v>
      </c>
    </row>
    <row r="278" s="2" customFormat="1" ht="16.5" customHeight="1">
      <c r="A278" s="39"/>
      <c r="B278" s="40"/>
      <c r="C278" s="248" t="s">
        <v>421</v>
      </c>
      <c r="D278" s="248" t="s">
        <v>292</v>
      </c>
      <c r="E278" s="249" t="s">
        <v>422</v>
      </c>
      <c r="F278" s="250" t="s">
        <v>423</v>
      </c>
      <c r="G278" s="251" t="s">
        <v>301</v>
      </c>
      <c r="H278" s="252">
        <v>12</v>
      </c>
      <c r="I278" s="253"/>
      <c r="J278" s="254">
        <f>ROUND(I278*H278,2)</f>
        <v>0</v>
      </c>
      <c r="K278" s="250" t="s">
        <v>131</v>
      </c>
      <c r="L278" s="255"/>
      <c r="M278" s="256" t="s">
        <v>19</v>
      </c>
      <c r="N278" s="257" t="s">
        <v>40</v>
      </c>
      <c r="O278" s="85"/>
      <c r="P278" s="215">
        <f>O278*H278</f>
        <v>0</v>
      </c>
      <c r="Q278" s="215">
        <v>0.29959999999999998</v>
      </c>
      <c r="R278" s="215">
        <f>Q278*H278</f>
        <v>3.5951999999999997</v>
      </c>
      <c r="S278" s="215">
        <v>0</v>
      </c>
      <c r="T278" s="216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17" t="s">
        <v>188</v>
      </c>
      <c r="AT278" s="217" t="s">
        <v>292</v>
      </c>
      <c r="AU278" s="217" t="s">
        <v>79</v>
      </c>
      <c r="AY278" s="18" t="s">
        <v>125</v>
      </c>
      <c r="BE278" s="218">
        <f>IF(N278="základní",J278,0)</f>
        <v>0</v>
      </c>
      <c r="BF278" s="218">
        <f>IF(N278="snížená",J278,0)</f>
        <v>0</v>
      </c>
      <c r="BG278" s="218">
        <f>IF(N278="zákl. přenesená",J278,0)</f>
        <v>0</v>
      </c>
      <c r="BH278" s="218">
        <f>IF(N278="sníž. přenesená",J278,0)</f>
        <v>0</v>
      </c>
      <c r="BI278" s="218">
        <f>IF(N278="nulová",J278,0)</f>
        <v>0</v>
      </c>
      <c r="BJ278" s="18" t="s">
        <v>77</v>
      </c>
      <c r="BK278" s="218">
        <f>ROUND(I278*H278,2)</f>
        <v>0</v>
      </c>
      <c r="BL278" s="18" t="s">
        <v>132</v>
      </c>
      <c r="BM278" s="217" t="s">
        <v>424</v>
      </c>
    </row>
    <row r="279" s="2" customFormat="1">
      <c r="A279" s="39"/>
      <c r="B279" s="40"/>
      <c r="C279" s="41"/>
      <c r="D279" s="219" t="s">
        <v>134</v>
      </c>
      <c r="E279" s="41"/>
      <c r="F279" s="220" t="s">
        <v>425</v>
      </c>
      <c r="G279" s="41"/>
      <c r="H279" s="41"/>
      <c r="I279" s="221"/>
      <c r="J279" s="41"/>
      <c r="K279" s="41"/>
      <c r="L279" s="45"/>
      <c r="M279" s="222"/>
      <c r="N279" s="223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134</v>
      </c>
      <c r="AU279" s="18" t="s">
        <v>79</v>
      </c>
    </row>
    <row r="280" s="13" customFormat="1">
      <c r="A280" s="13"/>
      <c r="B280" s="226"/>
      <c r="C280" s="227"/>
      <c r="D280" s="219" t="s">
        <v>144</v>
      </c>
      <c r="E280" s="228" t="s">
        <v>19</v>
      </c>
      <c r="F280" s="229" t="s">
        <v>426</v>
      </c>
      <c r="G280" s="227"/>
      <c r="H280" s="230">
        <v>12</v>
      </c>
      <c r="I280" s="231"/>
      <c r="J280" s="227"/>
      <c r="K280" s="227"/>
      <c r="L280" s="232"/>
      <c r="M280" s="233"/>
      <c r="N280" s="234"/>
      <c r="O280" s="234"/>
      <c r="P280" s="234"/>
      <c r="Q280" s="234"/>
      <c r="R280" s="234"/>
      <c r="S280" s="234"/>
      <c r="T280" s="235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6" t="s">
        <v>144</v>
      </c>
      <c r="AU280" s="236" t="s">
        <v>79</v>
      </c>
      <c r="AV280" s="13" t="s">
        <v>79</v>
      </c>
      <c r="AW280" s="13" t="s">
        <v>31</v>
      </c>
      <c r="AX280" s="13" t="s">
        <v>77</v>
      </c>
      <c r="AY280" s="236" t="s">
        <v>125</v>
      </c>
    </row>
    <row r="281" s="2" customFormat="1" ht="16.5" customHeight="1">
      <c r="A281" s="39"/>
      <c r="B281" s="40"/>
      <c r="C281" s="206" t="s">
        <v>427</v>
      </c>
      <c r="D281" s="206" t="s">
        <v>127</v>
      </c>
      <c r="E281" s="207" t="s">
        <v>428</v>
      </c>
      <c r="F281" s="208" t="s">
        <v>429</v>
      </c>
      <c r="G281" s="209" t="s">
        <v>334</v>
      </c>
      <c r="H281" s="210">
        <v>764.85000000000002</v>
      </c>
      <c r="I281" s="211"/>
      <c r="J281" s="212">
        <f>ROUND(I281*H281,2)</f>
        <v>0</v>
      </c>
      <c r="K281" s="208" t="s">
        <v>131</v>
      </c>
      <c r="L281" s="45"/>
      <c r="M281" s="213" t="s">
        <v>19</v>
      </c>
      <c r="N281" s="214" t="s">
        <v>40</v>
      </c>
      <c r="O281" s="85"/>
      <c r="P281" s="215">
        <f>O281*H281</f>
        <v>0</v>
      </c>
      <c r="Q281" s="215">
        <v>0</v>
      </c>
      <c r="R281" s="215">
        <f>Q281*H281</f>
        <v>0</v>
      </c>
      <c r="S281" s="215">
        <v>0</v>
      </c>
      <c r="T281" s="216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17" t="s">
        <v>132</v>
      </c>
      <c r="AT281" s="217" t="s">
        <v>127</v>
      </c>
      <c r="AU281" s="217" t="s">
        <v>79</v>
      </c>
      <c r="AY281" s="18" t="s">
        <v>125</v>
      </c>
      <c r="BE281" s="218">
        <f>IF(N281="základní",J281,0)</f>
        <v>0</v>
      </c>
      <c r="BF281" s="218">
        <f>IF(N281="snížená",J281,0)</f>
        <v>0</v>
      </c>
      <c r="BG281" s="218">
        <f>IF(N281="zákl. přenesená",J281,0)</f>
        <v>0</v>
      </c>
      <c r="BH281" s="218">
        <f>IF(N281="sníž. přenesená",J281,0)</f>
        <v>0</v>
      </c>
      <c r="BI281" s="218">
        <f>IF(N281="nulová",J281,0)</f>
        <v>0</v>
      </c>
      <c r="BJ281" s="18" t="s">
        <v>77</v>
      </c>
      <c r="BK281" s="218">
        <f>ROUND(I281*H281,2)</f>
        <v>0</v>
      </c>
      <c r="BL281" s="18" t="s">
        <v>132</v>
      </c>
      <c r="BM281" s="217" t="s">
        <v>430</v>
      </c>
    </row>
    <row r="282" s="2" customFormat="1">
      <c r="A282" s="39"/>
      <c r="B282" s="40"/>
      <c r="C282" s="41"/>
      <c r="D282" s="219" t="s">
        <v>134</v>
      </c>
      <c r="E282" s="41"/>
      <c r="F282" s="220" t="s">
        <v>431</v>
      </c>
      <c r="G282" s="41"/>
      <c r="H282" s="41"/>
      <c r="I282" s="221"/>
      <c r="J282" s="41"/>
      <c r="K282" s="41"/>
      <c r="L282" s="45"/>
      <c r="M282" s="222"/>
      <c r="N282" s="223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134</v>
      </c>
      <c r="AU282" s="18" t="s">
        <v>79</v>
      </c>
    </row>
    <row r="283" s="2" customFormat="1">
      <c r="A283" s="39"/>
      <c r="B283" s="40"/>
      <c r="C283" s="41"/>
      <c r="D283" s="224" t="s">
        <v>136</v>
      </c>
      <c r="E283" s="41"/>
      <c r="F283" s="225" t="s">
        <v>432</v>
      </c>
      <c r="G283" s="41"/>
      <c r="H283" s="41"/>
      <c r="I283" s="221"/>
      <c r="J283" s="41"/>
      <c r="K283" s="41"/>
      <c r="L283" s="45"/>
      <c r="M283" s="222"/>
      <c r="N283" s="223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136</v>
      </c>
      <c r="AU283" s="18" t="s">
        <v>79</v>
      </c>
    </row>
    <row r="284" s="2" customFormat="1" ht="24.15" customHeight="1">
      <c r="A284" s="39"/>
      <c r="B284" s="40"/>
      <c r="C284" s="248" t="s">
        <v>433</v>
      </c>
      <c r="D284" s="248" t="s">
        <v>292</v>
      </c>
      <c r="E284" s="249" t="s">
        <v>434</v>
      </c>
      <c r="F284" s="250" t="s">
        <v>435</v>
      </c>
      <c r="G284" s="251" t="s">
        <v>334</v>
      </c>
      <c r="H284" s="252">
        <v>787.79600000000005</v>
      </c>
      <c r="I284" s="253"/>
      <c r="J284" s="254">
        <f>ROUND(I284*H284,2)</f>
        <v>0</v>
      </c>
      <c r="K284" s="250" t="s">
        <v>131</v>
      </c>
      <c r="L284" s="255"/>
      <c r="M284" s="256" t="s">
        <v>19</v>
      </c>
      <c r="N284" s="257" t="s">
        <v>40</v>
      </c>
      <c r="O284" s="85"/>
      <c r="P284" s="215">
        <f>O284*H284</f>
        <v>0</v>
      </c>
      <c r="Q284" s="215">
        <v>0.00048000000000000001</v>
      </c>
      <c r="R284" s="215">
        <f>Q284*H284</f>
        <v>0.37814208000000005</v>
      </c>
      <c r="S284" s="215">
        <v>0</v>
      </c>
      <c r="T284" s="216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17" t="s">
        <v>188</v>
      </c>
      <c r="AT284" s="217" t="s">
        <v>292</v>
      </c>
      <c r="AU284" s="217" t="s">
        <v>79</v>
      </c>
      <c r="AY284" s="18" t="s">
        <v>125</v>
      </c>
      <c r="BE284" s="218">
        <f>IF(N284="základní",J284,0)</f>
        <v>0</v>
      </c>
      <c r="BF284" s="218">
        <f>IF(N284="snížená",J284,0)</f>
        <v>0</v>
      </c>
      <c r="BG284" s="218">
        <f>IF(N284="zákl. přenesená",J284,0)</f>
        <v>0</v>
      </c>
      <c r="BH284" s="218">
        <f>IF(N284="sníž. přenesená",J284,0)</f>
        <v>0</v>
      </c>
      <c r="BI284" s="218">
        <f>IF(N284="nulová",J284,0)</f>
        <v>0</v>
      </c>
      <c r="BJ284" s="18" t="s">
        <v>77</v>
      </c>
      <c r="BK284" s="218">
        <f>ROUND(I284*H284,2)</f>
        <v>0</v>
      </c>
      <c r="BL284" s="18" t="s">
        <v>132</v>
      </c>
      <c r="BM284" s="217" t="s">
        <v>436</v>
      </c>
    </row>
    <row r="285" s="2" customFormat="1">
      <c r="A285" s="39"/>
      <c r="B285" s="40"/>
      <c r="C285" s="41"/>
      <c r="D285" s="219" t="s">
        <v>134</v>
      </c>
      <c r="E285" s="41"/>
      <c r="F285" s="220" t="s">
        <v>435</v>
      </c>
      <c r="G285" s="41"/>
      <c r="H285" s="41"/>
      <c r="I285" s="221"/>
      <c r="J285" s="41"/>
      <c r="K285" s="41"/>
      <c r="L285" s="45"/>
      <c r="M285" s="222"/>
      <c r="N285" s="223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134</v>
      </c>
      <c r="AU285" s="18" t="s">
        <v>79</v>
      </c>
    </row>
    <row r="286" s="13" customFormat="1">
      <c r="A286" s="13"/>
      <c r="B286" s="226"/>
      <c r="C286" s="227"/>
      <c r="D286" s="219" t="s">
        <v>144</v>
      </c>
      <c r="E286" s="228" t="s">
        <v>19</v>
      </c>
      <c r="F286" s="229" t="s">
        <v>437</v>
      </c>
      <c r="G286" s="227"/>
      <c r="H286" s="230">
        <v>787.79600000000005</v>
      </c>
      <c r="I286" s="231"/>
      <c r="J286" s="227"/>
      <c r="K286" s="227"/>
      <c r="L286" s="232"/>
      <c r="M286" s="233"/>
      <c r="N286" s="234"/>
      <c r="O286" s="234"/>
      <c r="P286" s="234"/>
      <c r="Q286" s="234"/>
      <c r="R286" s="234"/>
      <c r="S286" s="234"/>
      <c r="T286" s="23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6" t="s">
        <v>144</v>
      </c>
      <c r="AU286" s="236" t="s">
        <v>79</v>
      </c>
      <c r="AV286" s="13" t="s">
        <v>79</v>
      </c>
      <c r="AW286" s="13" t="s">
        <v>31</v>
      </c>
      <c r="AX286" s="13" t="s">
        <v>77</v>
      </c>
      <c r="AY286" s="236" t="s">
        <v>125</v>
      </c>
    </row>
    <row r="287" s="2" customFormat="1" ht="16.5" customHeight="1">
      <c r="A287" s="39"/>
      <c r="B287" s="40"/>
      <c r="C287" s="206" t="s">
        <v>438</v>
      </c>
      <c r="D287" s="206" t="s">
        <v>127</v>
      </c>
      <c r="E287" s="207" t="s">
        <v>439</v>
      </c>
      <c r="F287" s="208" t="s">
        <v>440</v>
      </c>
      <c r="G287" s="209" t="s">
        <v>301</v>
      </c>
      <c r="H287" s="210">
        <v>4</v>
      </c>
      <c r="I287" s="211"/>
      <c r="J287" s="212">
        <f>ROUND(I287*H287,2)</f>
        <v>0</v>
      </c>
      <c r="K287" s="208" t="s">
        <v>131</v>
      </c>
      <c r="L287" s="45"/>
      <c r="M287" s="213" t="s">
        <v>19</v>
      </c>
      <c r="N287" s="214" t="s">
        <v>40</v>
      </c>
      <c r="O287" s="85"/>
      <c r="P287" s="215">
        <f>O287*H287</f>
        <v>0</v>
      </c>
      <c r="Q287" s="215">
        <v>0</v>
      </c>
      <c r="R287" s="215">
        <f>Q287*H287</f>
        <v>0</v>
      </c>
      <c r="S287" s="215">
        <v>0</v>
      </c>
      <c r="T287" s="216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17" t="s">
        <v>132</v>
      </c>
      <c r="AT287" s="217" t="s">
        <v>127</v>
      </c>
      <c r="AU287" s="217" t="s">
        <v>79</v>
      </c>
      <c r="AY287" s="18" t="s">
        <v>125</v>
      </c>
      <c r="BE287" s="218">
        <f>IF(N287="základní",J287,0)</f>
        <v>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18" t="s">
        <v>77</v>
      </c>
      <c r="BK287" s="218">
        <f>ROUND(I287*H287,2)</f>
        <v>0</v>
      </c>
      <c r="BL287" s="18" t="s">
        <v>132</v>
      </c>
      <c r="BM287" s="217" t="s">
        <v>441</v>
      </c>
    </row>
    <row r="288" s="2" customFormat="1">
      <c r="A288" s="39"/>
      <c r="B288" s="40"/>
      <c r="C288" s="41"/>
      <c r="D288" s="219" t="s">
        <v>134</v>
      </c>
      <c r="E288" s="41"/>
      <c r="F288" s="220" t="s">
        <v>440</v>
      </c>
      <c r="G288" s="41"/>
      <c r="H288" s="41"/>
      <c r="I288" s="221"/>
      <c r="J288" s="41"/>
      <c r="K288" s="41"/>
      <c r="L288" s="45"/>
      <c r="M288" s="222"/>
      <c r="N288" s="223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134</v>
      </c>
      <c r="AU288" s="18" t="s">
        <v>79</v>
      </c>
    </row>
    <row r="289" s="2" customFormat="1">
      <c r="A289" s="39"/>
      <c r="B289" s="40"/>
      <c r="C289" s="41"/>
      <c r="D289" s="224" t="s">
        <v>136</v>
      </c>
      <c r="E289" s="41"/>
      <c r="F289" s="225" t="s">
        <v>442</v>
      </c>
      <c r="G289" s="41"/>
      <c r="H289" s="41"/>
      <c r="I289" s="221"/>
      <c r="J289" s="41"/>
      <c r="K289" s="41"/>
      <c r="L289" s="45"/>
      <c r="M289" s="222"/>
      <c r="N289" s="223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136</v>
      </c>
      <c r="AU289" s="18" t="s">
        <v>79</v>
      </c>
    </row>
    <row r="290" s="12" customFormat="1" ht="22.8" customHeight="1">
      <c r="A290" s="12"/>
      <c r="B290" s="190"/>
      <c r="C290" s="191"/>
      <c r="D290" s="192" t="s">
        <v>68</v>
      </c>
      <c r="E290" s="204" t="s">
        <v>195</v>
      </c>
      <c r="F290" s="204" t="s">
        <v>443</v>
      </c>
      <c r="G290" s="191"/>
      <c r="H290" s="191"/>
      <c r="I290" s="194"/>
      <c r="J290" s="205">
        <f>BK290</f>
        <v>0</v>
      </c>
      <c r="K290" s="191"/>
      <c r="L290" s="196"/>
      <c r="M290" s="197"/>
      <c r="N290" s="198"/>
      <c r="O290" s="198"/>
      <c r="P290" s="199">
        <f>P291+P310+P326+P346</f>
        <v>0</v>
      </c>
      <c r="Q290" s="198"/>
      <c r="R290" s="199">
        <f>R291+R310+R326+R346</f>
        <v>40.844659000000007</v>
      </c>
      <c r="S290" s="198"/>
      <c r="T290" s="200">
        <f>T291+T310+T326+T346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01" t="s">
        <v>77</v>
      </c>
      <c r="AT290" s="202" t="s">
        <v>68</v>
      </c>
      <c r="AU290" s="202" t="s">
        <v>77</v>
      </c>
      <c r="AY290" s="201" t="s">
        <v>125</v>
      </c>
      <c r="BK290" s="203">
        <f>BK291+BK310+BK326+BK346</f>
        <v>0</v>
      </c>
    </row>
    <row r="291" s="12" customFormat="1" ht="20.88" customHeight="1">
      <c r="A291" s="12"/>
      <c r="B291" s="190"/>
      <c r="C291" s="191"/>
      <c r="D291" s="192" t="s">
        <v>68</v>
      </c>
      <c r="E291" s="204" t="s">
        <v>444</v>
      </c>
      <c r="F291" s="204" t="s">
        <v>445</v>
      </c>
      <c r="G291" s="191"/>
      <c r="H291" s="191"/>
      <c r="I291" s="194"/>
      <c r="J291" s="205">
        <f>BK291</f>
        <v>0</v>
      </c>
      <c r="K291" s="191"/>
      <c r="L291" s="196"/>
      <c r="M291" s="197"/>
      <c r="N291" s="198"/>
      <c r="O291" s="198"/>
      <c r="P291" s="199">
        <f>SUM(P292:P309)</f>
        <v>0</v>
      </c>
      <c r="Q291" s="198"/>
      <c r="R291" s="199">
        <f>SUM(R292:R309)</f>
        <v>40.254439000000005</v>
      </c>
      <c r="S291" s="198"/>
      <c r="T291" s="200">
        <f>SUM(T292:T309)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01" t="s">
        <v>77</v>
      </c>
      <c r="AT291" s="202" t="s">
        <v>68</v>
      </c>
      <c r="AU291" s="202" t="s">
        <v>79</v>
      </c>
      <c r="AY291" s="201" t="s">
        <v>125</v>
      </c>
      <c r="BK291" s="203">
        <f>SUM(BK292:BK309)</f>
        <v>0</v>
      </c>
    </row>
    <row r="292" s="2" customFormat="1" ht="16.5" customHeight="1">
      <c r="A292" s="39"/>
      <c r="B292" s="40"/>
      <c r="C292" s="206" t="s">
        <v>446</v>
      </c>
      <c r="D292" s="206" t="s">
        <v>127</v>
      </c>
      <c r="E292" s="207" t="s">
        <v>447</v>
      </c>
      <c r="F292" s="208" t="s">
        <v>448</v>
      </c>
      <c r="G292" s="209" t="s">
        <v>334</v>
      </c>
      <c r="H292" s="210">
        <v>22.5</v>
      </c>
      <c r="I292" s="211"/>
      <c r="J292" s="212">
        <f>ROUND(I292*H292,2)</f>
        <v>0</v>
      </c>
      <c r="K292" s="208" t="s">
        <v>131</v>
      </c>
      <c r="L292" s="45"/>
      <c r="M292" s="213" t="s">
        <v>19</v>
      </c>
      <c r="N292" s="214" t="s">
        <v>40</v>
      </c>
      <c r="O292" s="85"/>
      <c r="P292" s="215">
        <f>O292*H292</f>
        <v>0</v>
      </c>
      <c r="Q292" s="215">
        <v>0.15540000000000001</v>
      </c>
      <c r="R292" s="215">
        <f>Q292*H292</f>
        <v>3.4965000000000002</v>
      </c>
      <c r="S292" s="215">
        <v>0</v>
      </c>
      <c r="T292" s="216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17" t="s">
        <v>132</v>
      </c>
      <c r="AT292" s="217" t="s">
        <v>127</v>
      </c>
      <c r="AU292" s="217" t="s">
        <v>146</v>
      </c>
      <c r="AY292" s="18" t="s">
        <v>125</v>
      </c>
      <c r="BE292" s="218">
        <f>IF(N292="základní",J292,0)</f>
        <v>0</v>
      </c>
      <c r="BF292" s="218">
        <f>IF(N292="snížená",J292,0)</f>
        <v>0</v>
      </c>
      <c r="BG292" s="218">
        <f>IF(N292="zákl. přenesená",J292,0)</f>
        <v>0</v>
      </c>
      <c r="BH292" s="218">
        <f>IF(N292="sníž. přenesená",J292,0)</f>
        <v>0</v>
      </c>
      <c r="BI292" s="218">
        <f>IF(N292="nulová",J292,0)</f>
        <v>0</v>
      </c>
      <c r="BJ292" s="18" t="s">
        <v>77</v>
      </c>
      <c r="BK292" s="218">
        <f>ROUND(I292*H292,2)</f>
        <v>0</v>
      </c>
      <c r="BL292" s="18" t="s">
        <v>132</v>
      </c>
      <c r="BM292" s="217" t="s">
        <v>449</v>
      </c>
    </row>
    <row r="293" s="2" customFormat="1">
      <c r="A293" s="39"/>
      <c r="B293" s="40"/>
      <c r="C293" s="41"/>
      <c r="D293" s="219" t="s">
        <v>134</v>
      </c>
      <c r="E293" s="41"/>
      <c r="F293" s="220" t="s">
        <v>450</v>
      </c>
      <c r="G293" s="41"/>
      <c r="H293" s="41"/>
      <c r="I293" s="221"/>
      <c r="J293" s="41"/>
      <c r="K293" s="41"/>
      <c r="L293" s="45"/>
      <c r="M293" s="222"/>
      <c r="N293" s="223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134</v>
      </c>
      <c r="AU293" s="18" t="s">
        <v>146</v>
      </c>
    </row>
    <row r="294" s="2" customFormat="1">
      <c r="A294" s="39"/>
      <c r="B294" s="40"/>
      <c r="C294" s="41"/>
      <c r="D294" s="224" t="s">
        <v>136</v>
      </c>
      <c r="E294" s="41"/>
      <c r="F294" s="225" t="s">
        <v>451</v>
      </c>
      <c r="G294" s="41"/>
      <c r="H294" s="41"/>
      <c r="I294" s="221"/>
      <c r="J294" s="41"/>
      <c r="K294" s="41"/>
      <c r="L294" s="45"/>
      <c r="M294" s="222"/>
      <c r="N294" s="223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136</v>
      </c>
      <c r="AU294" s="18" t="s">
        <v>146</v>
      </c>
    </row>
    <row r="295" s="13" customFormat="1">
      <c r="A295" s="13"/>
      <c r="B295" s="226"/>
      <c r="C295" s="227"/>
      <c r="D295" s="219" t="s">
        <v>144</v>
      </c>
      <c r="E295" s="228" t="s">
        <v>19</v>
      </c>
      <c r="F295" s="229" t="s">
        <v>452</v>
      </c>
      <c r="G295" s="227"/>
      <c r="H295" s="230">
        <v>16.5</v>
      </c>
      <c r="I295" s="231"/>
      <c r="J295" s="227"/>
      <c r="K295" s="227"/>
      <c r="L295" s="232"/>
      <c r="M295" s="233"/>
      <c r="N295" s="234"/>
      <c r="O295" s="234"/>
      <c r="P295" s="234"/>
      <c r="Q295" s="234"/>
      <c r="R295" s="234"/>
      <c r="S295" s="234"/>
      <c r="T295" s="235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6" t="s">
        <v>144</v>
      </c>
      <c r="AU295" s="236" t="s">
        <v>146</v>
      </c>
      <c r="AV295" s="13" t="s">
        <v>79</v>
      </c>
      <c r="AW295" s="13" t="s">
        <v>31</v>
      </c>
      <c r="AX295" s="13" t="s">
        <v>69</v>
      </c>
      <c r="AY295" s="236" t="s">
        <v>125</v>
      </c>
    </row>
    <row r="296" s="13" customFormat="1">
      <c r="A296" s="13"/>
      <c r="B296" s="226"/>
      <c r="C296" s="227"/>
      <c r="D296" s="219" t="s">
        <v>144</v>
      </c>
      <c r="E296" s="228" t="s">
        <v>19</v>
      </c>
      <c r="F296" s="229" t="s">
        <v>453</v>
      </c>
      <c r="G296" s="227"/>
      <c r="H296" s="230">
        <v>6</v>
      </c>
      <c r="I296" s="231"/>
      <c r="J296" s="227"/>
      <c r="K296" s="227"/>
      <c r="L296" s="232"/>
      <c r="M296" s="233"/>
      <c r="N296" s="234"/>
      <c r="O296" s="234"/>
      <c r="P296" s="234"/>
      <c r="Q296" s="234"/>
      <c r="R296" s="234"/>
      <c r="S296" s="234"/>
      <c r="T296" s="235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6" t="s">
        <v>144</v>
      </c>
      <c r="AU296" s="236" t="s">
        <v>146</v>
      </c>
      <c r="AV296" s="13" t="s">
        <v>79</v>
      </c>
      <c r="AW296" s="13" t="s">
        <v>31</v>
      </c>
      <c r="AX296" s="13" t="s">
        <v>69</v>
      </c>
      <c r="AY296" s="236" t="s">
        <v>125</v>
      </c>
    </row>
    <row r="297" s="14" customFormat="1">
      <c r="A297" s="14"/>
      <c r="B297" s="237"/>
      <c r="C297" s="238"/>
      <c r="D297" s="219" t="s">
        <v>144</v>
      </c>
      <c r="E297" s="239" t="s">
        <v>19</v>
      </c>
      <c r="F297" s="240" t="s">
        <v>166</v>
      </c>
      <c r="G297" s="238"/>
      <c r="H297" s="241">
        <v>22.5</v>
      </c>
      <c r="I297" s="242"/>
      <c r="J297" s="238"/>
      <c r="K297" s="238"/>
      <c r="L297" s="243"/>
      <c r="M297" s="244"/>
      <c r="N297" s="245"/>
      <c r="O297" s="245"/>
      <c r="P297" s="245"/>
      <c r="Q297" s="245"/>
      <c r="R297" s="245"/>
      <c r="S297" s="245"/>
      <c r="T297" s="246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7" t="s">
        <v>144</v>
      </c>
      <c r="AU297" s="247" t="s">
        <v>146</v>
      </c>
      <c r="AV297" s="14" t="s">
        <v>132</v>
      </c>
      <c r="AW297" s="14" t="s">
        <v>31</v>
      </c>
      <c r="AX297" s="14" t="s">
        <v>77</v>
      </c>
      <c r="AY297" s="247" t="s">
        <v>125</v>
      </c>
    </row>
    <row r="298" s="2" customFormat="1" ht="16.5" customHeight="1">
      <c r="A298" s="39"/>
      <c r="B298" s="40"/>
      <c r="C298" s="248" t="s">
        <v>454</v>
      </c>
      <c r="D298" s="248" t="s">
        <v>292</v>
      </c>
      <c r="E298" s="249" t="s">
        <v>455</v>
      </c>
      <c r="F298" s="250" t="s">
        <v>456</v>
      </c>
      <c r="G298" s="251" t="s">
        <v>334</v>
      </c>
      <c r="H298" s="252">
        <v>22.5</v>
      </c>
      <c r="I298" s="253"/>
      <c r="J298" s="254">
        <f>ROUND(I298*H298,2)</f>
        <v>0</v>
      </c>
      <c r="K298" s="250" t="s">
        <v>131</v>
      </c>
      <c r="L298" s="255"/>
      <c r="M298" s="256" t="s">
        <v>19</v>
      </c>
      <c r="N298" s="257" t="s">
        <v>40</v>
      </c>
      <c r="O298" s="85"/>
      <c r="P298" s="215">
        <f>O298*H298</f>
        <v>0</v>
      </c>
      <c r="Q298" s="215">
        <v>0.048300000000000003</v>
      </c>
      <c r="R298" s="215">
        <f>Q298*H298</f>
        <v>1.0867500000000001</v>
      </c>
      <c r="S298" s="215">
        <v>0</v>
      </c>
      <c r="T298" s="216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17" t="s">
        <v>188</v>
      </c>
      <c r="AT298" s="217" t="s">
        <v>292</v>
      </c>
      <c r="AU298" s="217" t="s">
        <v>146</v>
      </c>
      <c r="AY298" s="18" t="s">
        <v>125</v>
      </c>
      <c r="BE298" s="218">
        <f>IF(N298="základní",J298,0)</f>
        <v>0</v>
      </c>
      <c r="BF298" s="218">
        <f>IF(N298="snížená",J298,0)</f>
        <v>0</v>
      </c>
      <c r="BG298" s="218">
        <f>IF(N298="zákl. přenesená",J298,0)</f>
        <v>0</v>
      </c>
      <c r="BH298" s="218">
        <f>IF(N298="sníž. přenesená",J298,0)</f>
        <v>0</v>
      </c>
      <c r="BI298" s="218">
        <f>IF(N298="nulová",J298,0)</f>
        <v>0</v>
      </c>
      <c r="BJ298" s="18" t="s">
        <v>77</v>
      </c>
      <c r="BK298" s="218">
        <f>ROUND(I298*H298,2)</f>
        <v>0</v>
      </c>
      <c r="BL298" s="18" t="s">
        <v>132</v>
      </c>
      <c r="BM298" s="217" t="s">
        <v>457</v>
      </c>
    </row>
    <row r="299" s="2" customFormat="1">
      <c r="A299" s="39"/>
      <c r="B299" s="40"/>
      <c r="C299" s="41"/>
      <c r="D299" s="219" t="s">
        <v>134</v>
      </c>
      <c r="E299" s="41"/>
      <c r="F299" s="220" t="s">
        <v>456</v>
      </c>
      <c r="G299" s="41"/>
      <c r="H299" s="41"/>
      <c r="I299" s="221"/>
      <c r="J299" s="41"/>
      <c r="K299" s="41"/>
      <c r="L299" s="45"/>
      <c r="M299" s="222"/>
      <c r="N299" s="223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134</v>
      </c>
      <c r="AU299" s="18" t="s">
        <v>146</v>
      </c>
    </row>
    <row r="300" s="2" customFormat="1" ht="16.5" customHeight="1">
      <c r="A300" s="39"/>
      <c r="B300" s="40"/>
      <c r="C300" s="206" t="s">
        <v>458</v>
      </c>
      <c r="D300" s="206" t="s">
        <v>127</v>
      </c>
      <c r="E300" s="207" t="s">
        <v>459</v>
      </c>
      <c r="F300" s="208" t="s">
        <v>460</v>
      </c>
      <c r="G300" s="209" t="s">
        <v>140</v>
      </c>
      <c r="H300" s="210">
        <v>15.58</v>
      </c>
      <c r="I300" s="211"/>
      <c r="J300" s="212">
        <f>ROUND(I300*H300,2)</f>
        <v>0</v>
      </c>
      <c r="K300" s="208" t="s">
        <v>131</v>
      </c>
      <c r="L300" s="45"/>
      <c r="M300" s="213" t="s">
        <v>19</v>
      </c>
      <c r="N300" s="214" t="s">
        <v>40</v>
      </c>
      <c r="O300" s="85"/>
      <c r="P300" s="215">
        <f>O300*H300</f>
        <v>0</v>
      </c>
      <c r="Q300" s="215">
        <v>2.2895500000000002</v>
      </c>
      <c r="R300" s="215">
        <f>Q300*H300</f>
        <v>35.671189000000005</v>
      </c>
      <c r="S300" s="215">
        <v>0</v>
      </c>
      <c r="T300" s="216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17" t="s">
        <v>132</v>
      </c>
      <c r="AT300" s="217" t="s">
        <v>127</v>
      </c>
      <c r="AU300" s="217" t="s">
        <v>146</v>
      </c>
      <c r="AY300" s="18" t="s">
        <v>125</v>
      </c>
      <c r="BE300" s="218">
        <f>IF(N300="základní",J300,0)</f>
        <v>0</v>
      </c>
      <c r="BF300" s="218">
        <f>IF(N300="snížená",J300,0)</f>
        <v>0</v>
      </c>
      <c r="BG300" s="218">
        <f>IF(N300="zákl. přenesená",J300,0)</f>
        <v>0</v>
      </c>
      <c r="BH300" s="218">
        <f>IF(N300="sníž. přenesená",J300,0)</f>
        <v>0</v>
      </c>
      <c r="BI300" s="218">
        <f>IF(N300="nulová",J300,0)</f>
        <v>0</v>
      </c>
      <c r="BJ300" s="18" t="s">
        <v>77</v>
      </c>
      <c r="BK300" s="218">
        <f>ROUND(I300*H300,2)</f>
        <v>0</v>
      </c>
      <c r="BL300" s="18" t="s">
        <v>132</v>
      </c>
      <c r="BM300" s="217" t="s">
        <v>461</v>
      </c>
    </row>
    <row r="301" s="2" customFormat="1">
      <c r="A301" s="39"/>
      <c r="B301" s="40"/>
      <c r="C301" s="41"/>
      <c r="D301" s="219" t="s">
        <v>134</v>
      </c>
      <c r="E301" s="41"/>
      <c r="F301" s="220" t="s">
        <v>462</v>
      </c>
      <c r="G301" s="41"/>
      <c r="H301" s="41"/>
      <c r="I301" s="221"/>
      <c r="J301" s="41"/>
      <c r="K301" s="41"/>
      <c r="L301" s="45"/>
      <c r="M301" s="222"/>
      <c r="N301" s="223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134</v>
      </c>
      <c r="AU301" s="18" t="s">
        <v>146</v>
      </c>
    </row>
    <row r="302" s="2" customFormat="1">
      <c r="A302" s="39"/>
      <c r="B302" s="40"/>
      <c r="C302" s="41"/>
      <c r="D302" s="224" t="s">
        <v>136</v>
      </c>
      <c r="E302" s="41"/>
      <c r="F302" s="225" t="s">
        <v>463</v>
      </c>
      <c r="G302" s="41"/>
      <c r="H302" s="41"/>
      <c r="I302" s="221"/>
      <c r="J302" s="41"/>
      <c r="K302" s="41"/>
      <c r="L302" s="45"/>
      <c r="M302" s="222"/>
      <c r="N302" s="223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136</v>
      </c>
      <c r="AU302" s="18" t="s">
        <v>146</v>
      </c>
    </row>
    <row r="303" s="13" customFormat="1">
      <c r="A303" s="13"/>
      <c r="B303" s="226"/>
      <c r="C303" s="227"/>
      <c r="D303" s="219" t="s">
        <v>144</v>
      </c>
      <c r="E303" s="228" t="s">
        <v>19</v>
      </c>
      <c r="F303" s="229" t="s">
        <v>464</v>
      </c>
      <c r="G303" s="227"/>
      <c r="H303" s="230">
        <v>7.6100000000000003</v>
      </c>
      <c r="I303" s="231"/>
      <c r="J303" s="227"/>
      <c r="K303" s="227"/>
      <c r="L303" s="232"/>
      <c r="M303" s="233"/>
      <c r="N303" s="234"/>
      <c r="O303" s="234"/>
      <c r="P303" s="234"/>
      <c r="Q303" s="234"/>
      <c r="R303" s="234"/>
      <c r="S303" s="234"/>
      <c r="T303" s="235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6" t="s">
        <v>144</v>
      </c>
      <c r="AU303" s="236" t="s">
        <v>146</v>
      </c>
      <c r="AV303" s="13" t="s">
        <v>79</v>
      </c>
      <c r="AW303" s="13" t="s">
        <v>31</v>
      </c>
      <c r="AX303" s="13" t="s">
        <v>69</v>
      </c>
      <c r="AY303" s="236" t="s">
        <v>125</v>
      </c>
    </row>
    <row r="304" s="13" customFormat="1">
      <c r="A304" s="13"/>
      <c r="B304" s="226"/>
      <c r="C304" s="227"/>
      <c r="D304" s="219" t="s">
        <v>144</v>
      </c>
      <c r="E304" s="228" t="s">
        <v>19</v>
      </c>
      <c r="F304" s="229" t="s">
        <v>465</v>
      </c>
      <c r="G304" s="227"/>
      <c r="H304" s="230">
        <v>7.9699999999999998</v>
      </c>
      <c r="I304" s="231"/>
      <c r="J304" s="227"/>
      <c r="K304" s="227"/>
      <c r="L304" s="232"/>
      <c r="M304" s="233"/>
      <c r="N304" s="234"/>
      <c r="O304" s="234"/>
      <c r="P304" s="234"/>
      <c r="Q304" s="234"/>
      <c r="R304" s="234"/>
      <c r="S304" s="234"/>
      <c r="T304" s="235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6" t="s">
        <v>144</v>
      </c>
      <c r="AU304" s="236" t="s">
        <v>146</v>
      </c>
      <c r="AV304" s="13" t="s">
        <v>79</v>
      </c>
      <c r="AW304" s="13" t="s">
        <v>31</v>
      </c>
      <c r="AX304" s="13" t="s">
        <v>69</v>
      </c>
      <c r="AY304" s="236" t="s">
        <v>125</v>
      </c>
    </row>
    <row r="305" s="14" customFormat="1">
      <c r="A305" s="14"/>
      <c r="B305" s="237"/>
      <c r="C305" s="238"/>
      <c r="D305" s="219" t="s">
        <v>144</v>
      </c>
      <c r="E305" s="239" t="s">
        <v>19</v>
      </c>
      <c r="F305" s="240" t="s">
        <v>166</v>
      </c>
      <c r="G305" s="238"/>
      <c r="H305" s="241">
        <v>15.58</v>
      </c>
      <c r="I305" s="242"/>
      <c r="J305" s="238"/>
      <c r="K305" s="238"/>
      <c r="L305" s="243"/>
      <c r="M305" s="244"/>
      <c r="N305" s="245"/>
      <c r="O305" s="245"/>
      <c r="P305" s="245"/>
      <c r="Q305" s="245"/>
      <c r="R305" s="245"/>
      <c r="S305" s="245"/>
      <c r="T305" s="246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7" t="s">
        <v>144</v>
      </c>
      <c r="AU305" s="247" t="s">
        <v>146</v>
      </c>
      <c r="AV305" s="14" t="s">
        <v>132</v>
      </c>
      <c r="AW305" s="14" t="s">
        <v>31</v>
      </c>
      <c r="AX305" s="14" t="s">
        <v>77</v>
      </c>
      <c r="AY305" s="247" t="s">
        <v>125</v>
      </c>
    </row>
    <row r="306" s="2" customFormat="1" ht="16.5" customHeight="1">
      <c r="A306" s="39"/>
      <c r="B306" s="40"/>
      <c r="C306" s="206" t="s">
        <v>466</v>
      </c>
      <c r="D306" s="206" t="s">
        <v>127</v>
      </c>
      <c r="E306" s="207" t="s">
        <v>467</v>
      </c>
      <c r="F306" s="208" t="s">
        <v>468</v>
      </c>
      <c r="G306" s="209" t="s">
        <v>334</v>
      </c>
      <c r="H306" s="210">
        <v>38</v>
      </c>
      <c r="I306" s="211"/>
      <c r="J306" s="212">
        <f>ROUND(I306*H306,2)</f>
        <v>0</v>
      </c>
      <c r="K306" s="208" t="s">
        <v>131</v>
      </c>
      <c r="L306" s="45"/>
      <c r="M306" s="213" t="s">
        <v>19</v>
      </c>
      <c r="N306" s="214" t="s">
        <v>40</v>
      </c>
      <c r="O306" s="85"/>
      <c r="P306" s="215">
        <f>O306*H306</f>
        <v>0</v>
      </c>
      <c r="Q306" s="215">
        <v>0</v>
      </c>
      <c r="R306" s="215">
        <f>Q306*H306</f>
        <v>0</v>
      </c>
      <c r="S306" s="215">
        <v>0</v>
      </c>
      <c r="T306" s="216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17" t="s">
        <v>132</v>
      </c>
      <c r="AT306" s="217" t="s">
        <v>127</v>
      </c>
      <c r="AU306" s="217" t="s">
        <v>146</v>
      </c>
      <c r="AY306" s="18" t="s">
        <v>125</v>
      </c>
      <c r="BE306" s="218">
        <f>IF(N306="základní",J306,0)</f>
        <v>0</v>
      </c>
      <c r="BF306" s="218">
        <f>IF(N306="snížená",J306,0)</f>
        <v>0</v>
      </c>
      <c r="BG306" s="218">
        <f>IF(N306="zákl. přenesená",J306,0)</f>
        <v>0</v>
      </c>
      <c r="BH306" s="218">
        <f>IF(N306="sníž. přenesená",J306,0)</f>
        <v>0</v>
      </c>
      <c r="BI306" s="218">
        <f>IF(N306="nulová",J306,0)</f>
        <v>0</v>
      </c>
      <c r="BJ306" s="18" t="s">
        <v>77</v>
      </c>
      <c r="BK306" s="218">
        <f>ROUND(I306*H306,2)</f>
        <v>0</v>
      </c>
      <c r="BL306" s="18" t="s">
        <v>132</v>
      </c>
      <c r="BM306" s="217" t="s">
        <v>469</v>
      </c>
    </row>
    <row r="307" s="2" customFormat="1">
      <c r="A307" s="39"/>
      <c r="B307" s="40"/>
      <c r="C307" s="41"/>
      <c r="D307" s="219" t="s">
        <v>134</v>
      </c>
      <c r="E307" s="41"/>
      <c r="F307" s="220" t="s">
        <v>470</v>
      </c>
      <c r="G307" s="41"/>
      <c r="H307" s="41"/>
      <c r="I307" s="221"/>
      <c r="J307" s="41"/>
      <c r="K307" s="41"/>
      <c r="L307" s="45"/>
      <c r="M307" s="222"/>
      <c r="N307" s="223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134</v>
      </c>
      <c r="AU307" s="18" t="s">
        <v>146</v>
      </c>
    </row>
    <row r="308" s="2" customFormat="1">
      <c r="A308" s="39"/>
      <c r="B308" s="40"/>
      <c r="C308" s="41"/>
      <c r="D308" s="224" t="s">
        <v>136</v>
      </c>
      <c r="E308" s="41"/>
      <c r="F308" s="225" t="s">
        <v>471</v>
      </c>
      <c r="G308" s="41"/>
      <c r="H308" s="41"/>
      <c r="I308" s="221"/>
      <c r="J308" s="41"/>
      <c r="K308" s="41"/>
      <c r="L308" s="45"/>
      <c r="M308" s="222"/>
      <c r="N308" s="223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136</v>
      </c>
      <c r="AU308" s="18" t="s">
        <v>146</v>
      </c>
    </row>
    <row r="309" s="13" customFormat="1">
      <c r="A309" s="13"/>
      <c r="B309" s="226"/>
      <c r="C309" s="227"/>
      <c r="D309" s="219" t="s">
        <v>144</v>
      </c>
      <c r="E309" s="228" t="s">
        <v>19</v>
      </c>
      <c r="F309" s="229" t="s">
        <v>472</v>
      </c>
      <c r="G309" s="227"/>
      <c r="H309" s="230">
        <v>38</v>
      </c>
      <c r="I309" s="231"/>
      <c r="J309" s="227"/>
      <c r="K309" s="227"/>
      <c r="L309" s="232"/>
      <c r="M309" s="233"/>
      <c r="N309" s="234"/>
      <c r="O309" s="234"/>
      <c r="P309" s="234"/>
      <c r="Q309" s="234"/>
      <c r="R309" s="234"/>
      <c r="S309" s="234"/>
      <c r="T309" s="235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6" t="s">
        <v>144</v>
      </c>
      <c r="AU309" s="236" t="s">
        <v>146</v>
      </c>
      <c r="AV309" s="13" t="s">
        <v>79</v>
      </c>
      <c r="AW309" s="13" t="s">
        <v>31</v>
      </c>
      <c r="AX309" s="13" t="s">
        <v>77</v>
      </c>
      <c r="AY309" s="236" t="s">
        <v>125</v>
      </c>
    </row>
    <row r="310" s="12" customFormat="1" ht="20.88" customHeight="1">
      <c r="A310" s="12"/>
      <c r="B310" s="190"/>
      <c r="C310" s="191"/>
      <c r="D310" s="192" t="s">
        <v>68</v>
      </c>
      <c r="E310" s="204" t="s">
        <v>473</v>
      </c>
      <c r="F310" s="204" t="s">
        <v>474</v>
      </c>
      <c r="G310" s="191"/>
      <c r="H310" s="191"/>
      <c r="I310" s="194"/>
      <c r="J310" s="205">
        <f>BK310</f>
        <v>0</v>
      </c>
      <c r="K310" s="191"/>
      <c r="L310" s="196"/>
      <c r="M310" s="197"/>
      <c r="N310" s="198"/>
      <c r="O310" s="198"/>
      <c r="P310" s="199">
        <f>SUM(P311:P325)</f>
        <v>0</v>
      </c>
      <c r="Q310" s="198"/>
      <c r="R310" s="199">
        <f>SUM(R311:R325)</f>
        <v>0.59021999999999997</v>
      </c>
      <c r="S310" s="198"/>
      <c r="T310" s="200">
        <f>SUM(T311:T325)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01" t="s">
        <v>77</v>
      </c>
      <c r="AT310" s="202" t="s">
        <v>68</v>
      </c>
      <c r="AU310" s="202" t="s">
        <v>79</v>
      </c>
      <c r="AY310" s="201" t="s">
        <v>125</v>
      </c>
      <c r="BK310" s="203">
        <f>SUM(BK311:BK325)</f>
        <v>0</v>
      </c>
    </row>
    <row r="311" s="2" customFormat="1" ht="16.5" customHeight="1">
      <c r="A311" s="39"/>
      <c r="B311" s="40"/>
      <c r="C311" s="206" t="s">
        <v>475</v>
      </c>
      <c r="D311" s="206" t="s">
        <v>127</v>
      </c>
      <c r="E311" s="207" t="s">
        <v>476</v>
      </c>
      <c r="F311" s="208" t="s">
        <v>477</v>
      </c>
      <c r="G311" s="209" t="s">
        <v>334</v>
      </c>
      <c r="H311" s="210">
        <v>2</v>
      </c>
      <c r="I311" s="211"/>
      <c r="J311" s="212">
        <f>ROUND(I311*H311,2)</f>
        <v>0</v>
      </c>
      <c r="K311" s="208" t="s">
        <v>131</v>
      </c>
      <c r="L311" s="45"/>
      <c r="M311" s="213" t="s">
        <v>19</v>
      </c>
      <c r="N311" s="214" t="s">
        <v>40</v>
      </c>
      <c r="O311" s="85"/>
      <c r="P311" s="215">
        <f>O311*H311</f>
        <v>0</v>
      </c>
      <c r="Q311" s="215">
        <v>0.16370999999999999</v>
      </c>
      <c r="R311" s="215">
        <f>Q311*H311</f>
        <v>0.32741999999999999</v>
      </c>
      <c r="S311" s="215">
        <v>0</v>
      </c>
      <c r="T311" s="216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17" t="s">
        <v>132</v>
      </c>
      <c r="AT311" s="217" t="s">
        <v>127</v>
      </c>
      <c r="AU311" s="217" t="s">
        <v>146</v>
      </c>
      <c r="AY311" s="18" t="s">
        <v>125</v>
      </c>
      <c r="BE311" s="218">
        <f>IF(N311="základní",J311,0)</f>
        <v>0</v>
      </c>
      <c r="BF311" s="218">
        <f>IF(N311="snížená",J311,0)</f>
        <v>0</v>
      </c>
      <c r="BG311" s="218">
        <f>IF(N311="zákl. přenesená",J311,0)</f>
        <v>0</v>
      </c>
      <c r="BH311" s="218">
        <f>IF(N311="sníž. přenesená",J311,0)</f>
        <v>0</v>
      </c>
      <c r="BI311" s="218">
        <f>IF(N311="nulová",J311,0)</f>
        <v>0</v>
      </c>
      <c r="BJ311" s="18" t="s">
        <v>77</v>
      </c>
      <c r="BK311" s="218">
        <f>ROUND(I311*H311,2)</f>
        <v>0</v>
      </c>
      <c r="BL311" s="18" t="s">
        <v>132</v>
      </c>
      <c r="BM311" s="217" t="s">
        <v>478</v>
      </c>
    </row>
    <row r="312" s="2" customFormat="1">
      <c r="A312" s="39"/>
      <c r="B312" s="40"/>
      <c r="C312" s="41"/>
      <c r="D312" s="219" t="s">
        <v>134</v>
      </c>
      <c r="E312" s="41"/>
      <c r="F312" s="220" t="s">
        <v>479</v>
      </c>
      <c r="G312" s="41"/>
      <c r="H312" s="41"/>
      <c r="I312" s="221"/>
      <c r="J312" s="41"/>
      <c r="K312" s="41"/>
      <c r="L312" s="45"/>
      <c r="M312" s="222"/>
      <c r="N312" s="223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134</v>
      </c>
      <c r="AU312" s="18" t="s">
        <v>146</v>
      </c>
    </row>
    <row r="313" s="2" customFormat="1">
      <c r="A313" s="39"/>
      <c r="B313" s="40"/>
      <c r="C313" s="41"/>
      <c r="D313" s="224" t="s">
        <v>136</v>
      </c>
      <c r="E313" s="41"/>
      <c r="F313" s="225" t="s">
        <v>480</v>
      </c>
      <c r="G313" s="41"/>
      <c r="H313" s="41"/>
      <c r="I313" s="221"/>
      <c r="J313" s="41"/>
      <c r="K313" s="41"/>
      <c r="L313" s="45"/>
      <c r="M313" s="222"/>
      <c r="N313" s="223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136</v>
      </c>
      <c r="AU313" s="18" t="s">
        <v>146</v>
      </c>
    </row>
    <row r="314" s="13" customFormat="1">
      <c r="A314" s="13"/>
      <c r="B314" s="226"/>
      <c r="C314" s="227"/>
      <c r="D314" s="219" t="s">
        <v>144</v>
      </c>
      <c r="E314" s="228" t="s">
        <v>19</v>
      </c>
      <c r="F314" s="229" t="s">
        <v>481</v>
      </c>
      <c r="G314" s="227"/>
      <c r="H314" s="230">
        <v>1</v>
      </c>
      <c r="I314" s="231"/>
      <c r="J314" s="227"/>
      <c r="K314" s="227"/>
      <c r="L314" s="232"/>
      <c r="M314" s="233"/>
      <c r="N314" s="234"/>
      <c r="O314" s="234"/>
      <c r="P314" s="234"/>
      <c r="Q314" s="234"/>
      <c r="R314" s="234"/>
      <c r="S314" s="234"/>
      <c r="T314" s="235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6" t="s">
        <v>144</v>
      </c>
      <c r="AU314" s="236" t="s">
        <v>146</v>
      </c>
      <c r="AV314" s="13" t="s">
        <v>79</v>
      </c>
      <c r="AW314" s="13" t="s">
        <v>31</v>
      </c>
      <c r="AX314" s="13" t="s">
        <v>69</v>
      </c>
      <c r="AY314" s="236" t="s">
        <v>125</v>
      </c>
    </row>
    <row r="315" s="13" customFormat="1">
      <c r="A315" s="13"/>
      <c r="B315" s="226"/>
      <c r="C315" s="227"/>
      <c r="D315" s="219" t="s">
        <v>144</v>
      </c>
      <c r="E315" s="228" t="s">
        <v>19</v>
      </c>
      <c r="F315" s="229" t="s">
        <v>482</v>
      </c>
      <c r="G315" s="227"/>
      <c r="H315" s="230">
        <v>1</v>
      </c>
      <c r="I315" s="231"/>
      <c r="J315" s="227"/>
      <c r="K315" s="227"/>
      <c r="L315" s="232"/>
      <c r="M315" s="233"/>
      <c r="N315" s="234"/>
      <c r="O315" s="234"/>
      <c r="P315" s="234"/>
      <c r="Q315" s="234"/>
      <c r="R315" s="234"/>
      <c r="S315" s="234"/>
      <c r="T315" s="235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6" t="s">
        <v>144</v>
      </c>
      <c r="AU315" s="236" t="s">
        <v>146</v>
      </c>
      <c r="AV315" s="13" t="s">
        <v>79</v>
      </c>
      <c r="AW315" s="13" t="s">
        <v>31</v>
      </c>
      <c r="AX315" s="13" t="s">
        <v>69</v>
      </c>
      <c r="AY315" s="236" t="s">
        <v>125</v>
      </c>
    </row>
    <row r="316" s="14" customFormat="1">
      <c r="A316" s="14"/>
      <c r="B316" s="237"/>
      <c r="C316" s="238"/>
      <c r="D316" s="219" t="s">
        <v>144</v>
      </c>
      <c r="E316" s="239" t="s">
        <v>19</v>
      </c>
      <c r="F316" s="240" t="s">
        <v>166</v>
      </c>
      <c r="G316" s="238"/>
      <c r="H316" s="241">
        <v>2</v>
      </c>
      <c r="I316" s="242"/>
      <c r="J316" s="238"/>
      <c r="K316" s="238"/>
      <c r="L316" s="243"/>
      <c r="M316" s="244"/>
      <c r="N316" s="245"/>
      <c r="O316" s="245"/>
      <c r="P316" s="245"/>
      <c r="Q316" s="245"/>
      <c r="R316" s="245"/>
      <c r="S316" s="245"/>
      <c r="T316" s="246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7" t="s">
        <v>144</v>
      </c>
      <c r="AU316" s="247" t="s">
        <v>146</v>
      </c>
      <c r="AV316" s="14" t="s">
        <v>132</v>
      </c>
      <c r="AW316" s="14" t="s">
        <v>31</v>
      </c>
      <c r="AX316" s="14" t="s">
        <v>77</v>
      </c>
      <c r="AY316" s="247" t="s">
        <v>125</v>
      </c>
    </row>
    <row r="317" s="2" customFormat="1" ht="16.5" customHeight="1">
      <c r="A317" s="39"/>
      <c r="B317" s="40"/>
      <c r="C317" s="248" t="s">
        <v>483</v>
      </c>
      <c r="D317" s="248" t="s">
        <v>292</v>
      </c>
      <c r="E317" s="249" t="s">
        <v>484</v>
      </c>
      <c r="F317" s="250" t="s">
        <v>485</v>
      </c>
      <c r="G317" s="251" t="s">
        <v>301</v>
      </c>
      <c r="H317" s="252">
        <v>4</v>
      </c>
      <c r="I317" s="253"/>
      <c r="J317" s="254">
        <f>ROUND(I317*H317,2)</f>
        <v>0</v>
      </c>
      <c r="K317" s="250" t="s">
        <v>131</v>
      </c>
      <c r="L317" s="255"/>
      <c r="M317" s="256" t="s">
        <v>19</v>
      </c>
      <c r="N317" s="257" t="s">
        <v>40</v>
      </c>
      <c r="O317" s="85"/>
      <c r="P317" s="215">
        <f>O317*H317</f>
        <v>0</v>
      </c>
      <c r="Q317" s="215">
        <v>0.065699999999999995</v>
      </c>
      <c r="R317" s="215">
        <f>Q317*H317</f>
        <v>0.26279999999999998</v>
      </c>
      <c r="S317" s="215">
        <v>0</v>
      </c>
      <c r="T317" s="216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17" t="s">
        <v>188</v>
      </c>
      <c r="AT317" s="217" t="s">
        <v>292</v>
      </c>
      <c r="AU317" s="217" t="s">
        <v>146</v>
      </c>
      <c r="AY317" s="18" t="s">
        <v>125</v>
      </c>
      <c r="BE317" s="218">
        <f>IF(N317="základní",J317,0)</f>
        <v>0</v>
      </c>
      <c r="BF317" s="218">
        <f>IF(N317="snížená",J317,0)</f>
        <v>0</v>
      </c>
      <c r="BG317" s="218">
        <f>IF(N317="zákl. přenesená",J317,0)</f>
        <v>0</v>
      </c>
      <c r="BH317" s="218">
        <f>IF(N317="sníž. přenesená",J317,0)</f>
        <v>0</v>
      </c>
      <c r="BI317" s="218">
        <f>IF(N317="nulová",J317,0)</f>
        <v>0</v>
      </c>
      <c r="BJ317" s="18" t="s">
        <v>77</v>
      </c>
      <c r="BK317" s="218">
        <f>ROUND(I317*H317,2)</f>
        <v>0</v>
      </c>
      <c r="BL317" s="18" t="s">
        <v>132</v>
      </c>
      <c r="BM317" s="217" t="s">
        <v>486</v>
      </c>
    </row>
    <row r="318" s="2" customFormat="1">
      <c r="A318" s="39"/>
      <c r="B318" s="40"/>
      <c r="C318" s="41"/>
      <c r="D318" s="219" t="s">
        <v>134</v>
      </c>
      <c r="E318" s="41"/>
      <c r="F318" s="220" t="s">
        <v>485</v>
      </c>
      <c r="G318" s="41"/>
      <c r="H318" s="41"/>
      <c r="I318" s="221"/>
      <c r="J318" s="41"/>
      <c r="K318" s="41"/>
      <c r="L318" s="45"/>
      <c r="M318" s="222"/>
      <c r="N318" s="223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134</v>
      </c>
      <c r="AU318" s="18" t="s">
        <v>146</v>
      </c>
    </row>
    <row r="319" s="2" customFormat="1">
      <c r="A319" s="39"/>
      <c r="B319" s="40"/>
      <c r="C319" s="41"/>
      <c r="D319" s="219" t="s">
        <v>487</v>
      </c>
      <c r="E319" s="41"/>
      <c r="F319" s="268" t="s">
        <v>488</v>
      </c>
      <c r="G319" s="41"/>
      <c r="H319" s="41"/>
      <c r="I319" s="221"/>
      <c r="J319" s="41"/>
      <c r="K319" s="41"/>
      <c r="L319" s="45"/>
      <c r="M319" s="222"/>
      <c r="N319" s="223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487</v>
      </c>
      <c r="AU319" s="18" t="s">
        <v>146</v>
      </c>
    </row>
    <row r="320" s="13" customFormat="1">
      <c r="A320" s="13"/>
      <c r="B320" s="226"/>
      <c r="C320" s="227"/>
      <c r="D320" s="219" t="s">
        <v>144</v>
      </c>
      <c r="E320" s="228" t="s">
        <v>19</v>
      </c>
      <c r="F320" s="229" t="s">
        <v>489</v>
      </c>
      <c r="G320" s="227"/>
      <c r="H320" s="230">
        <v>2</v>
      </c>
      <c r="I320" s="231"/>
      <c r="J320" s="227"/>
      <c r="K320" s="227"/>
      <c r="L320" s="232"/>
      <c r="M320" s="233"/>
      <c r="N320" s="234"/>
      <c r="O320" s="234"/>
      <c r="P320" s="234"/>
      <c r="Q320" s="234"/>
      <c r="R320" s="234"/>
      <c r="S320" s="234"/>
      <c r="T320" s="235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6" t="s">
        <v>144</v>
      </c>
      <c r="AU320" s="236" t="s">
        <v>146</v>
      </c>
      <c r="AV320" s="13" t="s">
        <v>79</v>
      </c>
      <c r="AW320" s="13" t="s">
        <v>31</v>
      </c>
      <c r="AX320" s="13" t="s">
        <v>69</v>
      </c>
      <c r="AY320" s="236" t="s">
        <v>125</v>
      </c>
    </row>
    <row r="321" s="13" customFormat="1">
      <c r="A321" s="13"/>
      <c r="B321" s="226"/>
      <c r="C321" s="227"/>
      <c r="D321" s="219" t="s">
        <v>144</v>
      </c>
      <c r="E321" s="228" t="s">
        <v>19</v>
      </c>
      <c r="F321" s="229" t="s">
        <v>490</v>
      </c>
      <c r="G321" s="227"/>
      <c r="H321" s="230">
        <v>2</v>
      </c>
      <c r="I321" s="231"/>
      <c r="J321" s="227"/>
      <c r="K321" s="227"/>
      <c r="L321" s="232"/>
      <c r="M321" s="233"/>
      <c r="N321" s="234"/>
      <c r="O321" s="234"/>
      <c r="P321" s="234"/>
      <c r="Q321" s="234"/>
      <c r="R321" s="234"/>
      <c r="S321" s="234"/>
      <c r="T321" s="235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6" t="s">
        <v>144</v>
      </c>
      <c r="AU321" s="236" t="s">
        <v>146</v>
      </c>
      <c r="AV321" s="13" t="s">
        <v>79</v>
      </c>
      <c r="AW321" s="13" t="s">
        <v>31</v>
      </c>
      <c r="AX321" s="13" t="s">
        <v>69</v>
      </c>
      <c r="AY321" s="236" t="s">
        <v>125</v>
      </c>
    </row>
    <row r="322" s="14" customFormat="1">
      <c r="A322" s="14"/>
      <c r="B322" s="237"/>
      <c r="C322" s="238"/>
      <c r="D322" s="219" t="s">
        <v>144</v>
      </c>
      <c r="E322" s="239" t="s">
        <v>19</v>
      </c>
      <c r="F322" s="240" t="s">
        <v>166</v>
      </c>
      <c r="G322" s="238"/>
      <c r="H322" s="241">
        <v>4</v>
      </c>
      <c r="I322" s="242"/>
      <c r="J322" s="238"/>
      <c r="K322" s="238"/>
      <c r="L322" s="243"/>
      <c r="M322" s="244"/>
      <c r="N322" s="245"/>
      <c r="O322" s="245"/>
      <c r="P322" s="245"/>
      <c r="Q322" s="245"/>
      <c r="R322" s="245"/>
      <c r="S322" s="245"/>
      <c r="T322" s="246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7" t="s">
        <v>144</v>
      </c>
      <c r="AU322" s="247" t="s">
        <v>146</v>
      </c>
      <c r="AV322" s="14" t="s">
        <v>132</v>
      </c>
      <c r="AW322" s="14" t="s">
        <v>31</v>
      </c>
      <c r="AX322" s="14" t="s">
        <v>77</v>
      </c>
      <c r="AY322" s="247" t="s">
        <v>125</v>
      </c>
    </row>
    <row r="323" s="2" customFormat="1" ht="16.5" customHeight="1">
      <c r="A323" s="39"/>
      <c r="B323" s="40"/>
      <c r="C323" s="248" t="s">
        <v>491</v>
      </c>
      <c r="D323" s="248" t="s">
        <v>292</v>
      </c>
      <c r="E323" s="249" t="s">
        <v>492</v>
      </c>
      <c r="F323" s="250" t="s">
        <v>493</v>
      </c>
      <c r="G323" s="251" t="s">
        <v>140</v>
      </c>
      <c r="H323" s="252">
        <v>1</v>
      </c>
      <c r="I323" s="253"/>
      <c r="J323" s="254">
        <f>ROUND(I323*H323,2)</f>
        <v>0</v>
      </c>
      <c r="K323" s="250" t="s">
        <v>131</v>
      </c>
      <c r="L323" s="255"/>
      <c r="M323" s="256" t="s">
        <v>19</v>
      </c>
      <c r="N323" s="257" t="s">
        <v>40</v>
      </c>
      <c r="O323" s="85"/>
      <c r="P323" s="215">
        <f>O323*H323</f>
        <v>0</v>
      </c>
      <c r="Q323" s="215">
        <v>0</v>
      </c>
      <c r="R323" s="215">
        <f>Q323*H323</f>
        <v>0</v>
      </c>
      <c r="S323" s="215">
        <v>0</v>
      </c>
      <c r="T323" s="216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17" t="s">
        <v>188</v>
      </c>
      <c r="AT323" s="217" t="s">
        <v>292</v>
      </c>
      <c r="AU323" s="217" t="s">
        <v>146</v>
      </c>
      <c r="AY323" s="18" t="s">
        <v>125</v>
      </c>
      <c r="BE323" s="218">
        <f>IF(N323="základní",J323,0)</f>
        <v>0</v>
      </c>
      <c r="BF323" s="218">
        <f>IF(N323="snížená",J323,0)</f>
        <v>0</v>
      </c>
      <c r="BG323" s="218">
        <f>IF(N323="zákl. přenesená",J323,0)</f>
        <v>0</v>
      </c>
      <c r="BH323" s="218">
        <f>IF(N323="sníž. přenesená",J323,0)</f>
        <v>0</v>
      </c>
      <c r="BI323" s="218">
        <f>IF(N323="nulová",J323,0)</f>
        <v>0</v>
      </c>
      <c r="BJ323" s="18" t="s">
        <v>77</v>
      </c>
      <c r="BK323" s="218">
        <f>ROUND(I323*H323,2)</f>
        <v>0</v>
      </c>
      <c r="BL323" s="18" t="s">
        <v>132</v>
      </c>
      <c r="BM323" s="217" t="s">
        <v>494</v>
      </c>
    </row>
    <row r="324" s="2" customFormat="1">
      <c r="A324" s="39"/>
      <c r="B324" s="40"/>
      <c r="C324" s="41"/>
      <c r="D324" s="219" t="s">
        <v>134</v>
      </c>
      <c r="E324" s="41"/>
      <c r="F324" s="220" t="s">
        <v>493</v>
      </c>
      <c r="G324" s="41"/>
      <c r="H324" s="41"/>
      <c r="I324" s="221"/>
      <c r="J324" s="41"/>
      <c r="K324" s="41"/>
      <c r="L324" s="45"/>
      <c r="M324" s="222"/>
      <c r="N324" s="223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134</v>
      </c>
      <c r="AU324" s="18" t="s">
        <v>146</v>
      </c>
    </row>
    <row r="325" s="13" customFormat="1">
      <c r="A325" s="13"/>
      <c r="B325" s="226"/>
      <c r="C325" s="227"/>
      <c r="D325" s="219" t="s">
        <v>144</v>
      </c>
      <c r="E325" s="228" t="s">
        <v>19</v>
      </c>
      <c r="F325" s="229" t="s">
        <v>495</v>
      </c>
      <c r="G325" s="227"/>
      <c r="H325" s="230">
        <v>1</v>
      </c>
      <c r="I325" s="231"/>
      <c r="J325" s="227"/>
      <c r="K325" s="227"/>
      <c r="L325" s="232"/>
      <c r="M325" s="233"/>
      <c r="N325" s="234"/>
      <c r="O325" s="234"/>
      <c r="P325" s="234"/>
      <c r="Q325" s="234"/>
      <c r="R325" s="234"/>
      <c r="S325" s="234"/>
      <c r="T325" s="235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6" t="s">
        <v>144</v>
      </c>
      <c r="AU325" s="236" t="s">
        <v>146</v>
      </c>
      <c r="AV325" s="13" t="s">
        <v>79</v>
      </c>
      <c r="AW325" s="13" t="s">
        <v>31</v>
      </c>
      <c r="AX325" s="13" t="s">
        <v>77</v>
      </c>
      <c r="AY325" s="236" t="s">
        <v>125</v>
      </c>
    </row>
    <row r="326" s="12" customFormat="1" ht="20.88" customHeight="1">
      <c r="A326" s="12"/>
      <c r="B326" s="190"/>
      <c r="C326" s="191"/>
      <c r="D326" s="192" t="s">
        <v>68</v>
      </c>
      <c r="E326" s="204" t="s">
        <v>496</v>
      </c>
      <c r="F326" s="204" t="s">
        <v>497</v>
      </c>
      <c r="G326" s="191"/>
      <c r="H326" s="191"/>
      <c r="I326" s="194"/>
      <c r="J326" s="205">
        <f>BK326</f>
        <v>0</v>
      </c>
      <c r="K326" s="191"/>
      <c r="L326" s="196"/>
      <c r="M326" s="197"/>
      <c r="N326" s="198"/>
      <c r="O326" s="198"/>
      <c r="P326" s="199">
        <f>SUM(P327:P345)</f>
        <v>0</v>
      </c>
      <c r="Q326" s="198"/>
      <c r="R326" s="199">
        <f>SUM(R327:R345)</f>
        <v>0</v>
      </c>
      <c r="S326" s="198"/>
      <c r="T326" s="200">
        <f>SUM(T327:T345)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01" t="s">
        <v>77</v>
      </c>
      <c r="AT326" s="202" t="s">
        <v>68</v>
      </c>
      <c r="AU326" s="202" t="s">
        <v>79</v>
      </c>
      <c r="AY326" s="201" t="s">
        <v>125</v>
      </c>
      <c r="BK326" s="203">
        <f>SUM(BK327:BK345)</f>
        <v>0</v>
      </c>
    </row>
    <row r="327" s="2" customFormat="1" ht="24.15" customHeight="1">
      <c r="A327" s="39"/>
      <c r="B327" s="40"/>
      <c r="C327" s="206" t="s">
        <v>498</v>
      </c>
      <c r="D327" s="206" t="s">
        <v>127</v>
      </c>
      <c r="E327" s="207" t="s">
        <v>499</v>
      </c>
      <c r="F327" s="208" t="s">
        <v>500</v>
      </c>
      <c r="G327" s="209" t="s">
        <v>229</v>
      </c>
      <c r="H327" s="210">
        <v>16.632000000000001</v>
      </c>
      <c r="I327" s="211"/>
      <c r="J327" s="212">
        <f>ROUND(I327*H327,2)</f>
        <v>0</v>
      </c>
      <c r="K327" s="208" t="s">
        <v>131</v>
      </c>
      <c r="L327" s="45"/>
      <c r="M327" s="213" t="s">
        <v>19</v>
      </c>
      <c r="N327" s="214" t="s">
        <v>40</v>
      </c>
      <c r="O327" s="85"/>
      <c r="P327" s="215">
        <f>O327*H327</f>
        <v>0</v>
      </c>
      <c r="Q327" s="215">
        <v>0</v>
      </c>
      <c r="R327" s="215">
        <f>Q327*H327</f>
        <v>0</v>
      </c>
      <c r="S327" s="215">
        <v>0</v>
      </c>
      <c r="T327" s="216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17" t="s">
        <v>132</v>
      </c>
      <c r="AT327" s="217" t="s">
        <v>127</v>
      </c>
      <c r="AU327" s="217" t="s">
        <v>146</v>
      </c>
      <c r="AY327" s="18" t="s">
        <v>125</v>
      </c>
      <c r="BE327" s="218">
        <f>IF(N327="základní",J327,0)</f>
        <v>0</v>
      </c>
      <c r="BF327" s="218">
        <f>IF(N327="snížená",J327,0)</f>
        <v>0</v>
      </c>
      <c r="BG327" s="218">
        <f>IF(N327="zákl. přenesená",J327,0)</f>
        <v>0</v>
      </c>
      <c r="BH327" s="218">
        <f>IF(N327="sníž. přenesená",J327,0)</f>
        <v>0</v>
      </c>
      <c r="BI327" s="218">
        <f>IF(N327="nulová",J327,0)</f>
        <v>0</v>
      </c>
      <c r="BJ327" s="18" t="s">
        <v>77</v>
      </c>
      <c r="BK327" s="218">
        <f>ROUND(I327*H327,2)</f>
        <v>0</v>
      </c>
      <c r="BL327" s="18" t="s">
        <v>132</v>
      </c>
      <c r="BM327" s="217" t="s">
        <v>501</v>
      </c>
    </row>
    <row r="328" s="2" customFormat="1">
      <c r="A328" s="39"/>
      <c r="B328" s="40"/>
      <c r="C328" s="41"/>
      <c r="D328" s="219" t="s">
        <v>134</v>
      </c>
      <c r="E328" s="41"/>
      <c r="F328" s="220" t="s">
        <v>500</v>
      </c>
      <c r="G328" s="41"/>
      <c r="H328" s="41"/>
      <c r="I328" s="221"/>
      <c r="J328" s="41"/>
      <c r="K328" s="41"/>
      <c r="L328" s="45"/>
      <c r="M328" s="222"/>
      <c r="N328" s="223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134</v>
      </c>
      <c r="AU328" s="18" t="s">
        <v>146</v>
      </c>
    </row>
    <row r="329" s="2" customFormat="1">
      <c r="A329" s="39"/>
      <c r="B329" s="40"/>
      <c r="C329" s="41"/>
      <c r="D329" s="224" t="s">
        <v>136</v>
      </c>
      <c r="E329" s="41"/>
      <c r="F329" s="225" t="s">
        <v>502</v>
      </c>
      <c r="G329" s="41"/>
      <c r="H329" s="41"/>
      <c r="I329" s="221"/>
      <c r="J329" s="41"/>
      <c r="K329" s="41"/>
      <c r="L329" s="45"/>
      <c r="M329" s="222"/>
      <c r="N329" s="223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136</v>
      </c>
      <c r="AU329" s="18" t="s">
        <v>146</v>
      </c>
    </row>
    <row r="330" s="13" customFormat="1">
      <c r="A330" s="13"/>
      <c r="B330" s="226"/>
      <c r="C330" s="227"/>
      <c r="D330" s="219" t="s">
        <v>144</v>
      </c>
      <c r="E330" s="228" t="s">
        <v>19</v>
      </c>
      <c r="F330" s="229" t="s">
        <v>503</v>
      </c>
      <c r="G330" s="227"/>
      <c r="H330" s="230">
        <v>16.632000000000001</v>
      </c>
      <c r="I330" s="231"/>
      <c r="J330" s="227"/>
      <c r="K330" s="227"/>
      <c r="L330" s="232"/>
      <c r="M330" s="233"/>
      <c r="N330" s="234"/>
      <c r="O330" s="234"/>
      <c r="P330" s="234"/>
      <c r="Q330" s="234"/>
      <c r="R330" s="234"/>
      <c r="S330" s="234"/>
      <c r="T330" s="235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6" t="s">
        <v>144</v>
      </c>
      <c r="AU330" s="236" t="s">
        <v>146</v>
      </c>
      <c r="AV330" s="13" t="s">
        <v>79</v>
      </c>
      <c r="AW330" s="13" t="s">
        <v>31</v>
      </c>
      <c r="AX330" s="13" t="s">
        <v>77</v>
      </c>
      <c r="AY330" s="236" t="s">
        <v>125</v>
      </c>
    </row>
    <row r="331" s="2" customFormat="1" ht="24.15" customHeight="1">
      <c r="A331" s="39"/>
      <c r="B331" s="40"/>
      <c r="C331" s="206" t="s">
        <v>504</v>
      </c>
      <c r="D331" s="206" t="s">
        <v>127</v>
      </c>
      <c r="E331" s="207" t="s">
        <v>505</v>
      </c>
      <c r="F331" s="208" t="s">
        <v>506</v>
      </c>
      <c r="G331" s="209" t="s">
        <v>229</v>
      </c>
      <c r="H331" s="210">
        <v>4.1580000000000004</v>
      </c>
      <c r="I331" s="211"/>
      <c r="J331" s="212">
        <f>ROUND(I331*H331,2)</f>
        <v>0</v>
      </c>
      <c r="K331" s="208" t="s">
        <v>131</v>
      </c>
      <c r="L331" s="45"/>
      <c r="M331" s="213" t="s">
        <v>19</v>
      </c>
      <c r="N331" s="214" t="s">
        <v>40</v>
      </c>
      <c r="O331" s="85"/>
      <c r="P331" s="215">
        <f>O331*H331</f>
        <v>0</v>
      </c>
      <c r="Q331" s="215">
        <v>0</v>
      </c>
      <c r="R331" s="215">
        <f>Q331*H331</f>
        <v>0</v>
      </c>
      <c r="S331" s="215">
        <v>0</v>
      </c>
      <c r="T331" s="216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17" t="s">
        <v>132</v>
      </c>
      <c r="AT331" s="217" t="s">
        <v>127</v>
      </c>
      <c r="AU331" s="217" t="s">
        <v>146</v>
      </c>
      <c r="AY331" s="18" t="s">
        <v>125</v>
      </c>
      <c r="BE331" s="218">
        <f>IF(N331="základní",J331,0)</f>
        <v>0</v>
      </c>
      <c r="BF331" s="218">
        <f>IF(N331="snížená",J331,0)</f>
        <v>0</v>
      </c>
      <c r="BG331" s="218">
        <f>IF(N331="zákl. přenesená",J331,0)</f>
        <v>0</v>
      </c>
      <c r="BH331" s="218">
        <f>IF(N331="sníž. přenesená",J331,0)</f>
        <v>0</v>
      </c>
      <c r="BI331" s="218">
        <f>IF(N331="nulová",J331,0)</f>
        <v>0</v>
      </c>
      <c r="BJ331" s="18" t="s">
        <v>77</v>
      </c>
      <c r="BK331" s="218">
        <f>ROUND(I331*H331,2)</f>
        <v>0</v>
      </c>
      <c r="BL331" s="18" t="s">
        <v>132</v>
      </c>
      <c r="BM331" s="217" t="s">
        <v>507</v>
      </c>
    </row>
    <row r="332" s="2" customFormat="1">
      <c r="A332" s="39"/>
      <c r="B332" s="40"/>
      <c r="C332" s="41"/>
      <c r="D332" s="219" t="s">
        <v>134</v>
      </c>
      <c r="E332" s="41"/>
      <c r="F332" s="220" t="s">
        <v>506</v>
      </c>
      <c r="G332" s="41"/>
      <c r="H332" s="41"/>
      <c r="I332" s="221"/>
      <c r="J332" s="41"/>
      <c r="K332" s="41"/>
      <c r="L332" s="45"/>
      <c r="M332" s="222"/>
      <c r="N332" s="223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134</v>
      </c>
      <c r="AU332" s="18" t="s">
        <v>146</v>
      </c>
    </row>
    <row r="333" s="2" customFormat="1">
      <c r="A333" s="39"/>
      <c r="B333" s="40"/>
      <c r="C333" s="41"/>
      <c r="D333" s="224" t="s">
        <v>136</v>
      </c>
      <c r="E333" s="41"/>
      <c r="F333" s="225" t="s">
        <v>508</v>
      </c>
      <c r="G333" s="41"/>
      <c r="H333" s="41"/>
      <c r="I333" s="221"/>
      <c r="J333" s="41"/>
      <c r="K333" s="41"/>
      <c r="L333" s="45"/>
      <c r="M333" s="222"/>
      <c r="N333" s="223"/>
      <c r="O333" s="85"/>
      <c r="P333" s="85"/>
      <c r="Q333" s="85"/>
      <c r="R333" s="85"/>
      <c r="S333" s="85"/>
      <c r="T333" s="86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136</v>
      </c>
      <c r="AU333" s="18" t="s">
        <v>146</v>
      </c>
    </row>
    <row r="334" s="13" customFormat="1">
      <c r="A334" s="13"/>
      <c r="B334" s="226"/>
      <c r="C334" s="227"/>
      <c r="D334" s="219" t="s">
        <v>144</v>
      </c>
      <c r="E334" s="228" t="s">
        <v>19</v>
      </c>
      <c r="F334" s="229" t="s">
        <v>509</v>
      </c>
      <c r="G334" s="227"/>
      <c r="H334" s="230">
        <v>4.1580000000000004</v>
      </c>
      <c r="I334" s="231"/>
      <c r="J334" s="227"/>
      <c r="K334" s="227"/>
      <c r="L334" s="232"/>
      <c r="M334" s="233"/>
      <c r="N334" s="234"/>
      <c r="O334" s="234"/>
      <c r="P334" s="234"/>
      <c r="Q334" s="234"/>
      <c r="R334" s="234"/>
      <c r="S334" s="234"/>
      <c r="T334" s="235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6" t="s">
        <v>144</v>
      </c>
      <c r="AU334" s="236" t="s">
        <v>146</v>
      </c>
      <c r="AV334" s="13" t="s">
        <v>79</v>
      </c>
      <c r="AW334" s="13" t="s">
        <v>31</v>
      </c>
      <c r="AX334" s="13" t="s">
        <v>77</v>
      </c>
      <c r="AY334" s="236" t="s">
        <v>125</v>
      </c>
    </row>
    <row r="335" s="2" customFormat="1" ht="16.5" customHeight="1">
      <c r="A335" s="39"/>
      <c r="B335" s="40"/>
      <c r="C335" s="206" t="s">
        <v>510</v>
      </c>
      <c r="D335" s="206" t="s">
        <v>127</v>
      </c>
      <c r="E335" s="207" t="s">
        <v>511</v>
      </c>
      <c r="F335" s="208" t="s">
        <v>512</v>
      </c>
      <c r="G335" s="209" t="s">
        <v>229</v>
      </c>
      <c r="H335" s="210">
        <v>20.789999999999999</v>
      </c>
      <c r="I335" s="211"/>
      <c r="J335" s="212">
        <f>ROUND(I335*H335,2)</f>
        <v>0</v>
      </c>
      <c r="K335" s="208" t="s">
        <v>131</v>
      </c>
      <c r="L335" s="45"/>
      <c r="M335" s="213" t="s">
        <v>19</v>
      </c>
      <c r="N335" s="214" t="s">
        <v>40</v>
      </c>
      <c r="O335" s="85"/>
      <c r="P335" s="215">
        <f>O335*H335</f>
        <v>0</v>
      </c>
      <c r="Q335" s="215">
        <v>0</v>
      </c>
      <c r="R335" s="215">
        <f>Q335*H335</f>
        <v>0</v>
      </c>
      <c r="S335" s="215">
        <v>0</v>
      </c>
      <c r="T335" s="216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17" t="s">
        <v>132</v>
      </c>
      <c r="AT335" s="217" t="s">
        <v>127</v>
      </c>
      <c r="AU335" s="217" t="s">
        <v>146</v>
      </c>
      <c r="AY335" s="18" t="s">
        <v>125</v>
      </c>
      <c r="BE335" s="218">
        <f>IF(N335="základní",J335,0)</f>
        <v>0</v>
      </c>
      <c r="BF335" s="218">
        <f>IF(N335="snížená",J335,0)</f>
        <v>0</v>
      </c>
      <c r="BG335" s="218">
        <f>IF(N335="zákl. přenesená",J335,0)</f>
        <v>0</v>
      </c>
      <c r="BH335" s="218">
        <f>IF(N335="sníž. přenesená",J335,0)</f>
        <v>0</v>
      </c>
      <c r="BI335" s="218">
        <f>IF(N335="nulová",J335,0)</f>
        <v>0</v>
      </c>
      <c r="BJ335" s="18" t="s">
        <v>77</v>
      </c>
      <c r="BK335" s="218">
        <f>ROUND(I335*H335,2)</f>
        <v>0</v>
      </c>
      <c r="BL335" s="18" t="s">
        <v>132</v>
      </c>
      <c r="BM335" s="217" t="s">
        <v>513</v>
      </c>
    </row>
    <row r="336" s="2" customFormat="1">
      <c r="A336" s="39"/>
      <c r="B336" s="40"/>
      <c r="C336" s="41"/>
      <c r="D336" s="219" t="s">
        <v>134</v>
      </c>
      <c r="E336" s="41"/>
      <c r="F336" s="220" t="s">
        <v>514</v>
      </c>
      <c r="G336" s="41"/>
      <c r="H336" s="41"/>
      <c r="I336" s="221"/>
      <c r="J336" s="41"/>
      <c r="K336" s="41"/>
      <c r="L336" s="45"/>
      <c r="M336" s="222"/>
      <c r="N336" s="223"/>
      <c r="O336" s="85"/>
      <c r="P336" s="85"/>
      <c r="Q336" s="85"/>
      <c r="R336" s="85"/>
      <c r="S336" s="85"/>
      <c r="T336" s="86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134</v>
      </c>
      <c r="AU336" s="18" t="s">
        <v>146</v>
      </c>
    </row>
    <row r="337" s="2" customFormat="1">
      <c r="A337" s="39"/>
      <c r="B337" s="40"/>
      <c r="C337" s="41"/>
      <c r="D337" s="224" t="s">
        <v>136</v>
      </c>
      <c r="E337" s="41"/>
      <c r="F337" s="225" t="s">
        <v>515</v>
      </c>
      <c r="G337" s="41"/>
      <c r="H337" s="41"/>
      <c r="I337" s="221"/>
      <c r="J337" s="41"/>
      <c r="K337" s="41"/>
      <c r="L337" s="45"/>
      <c r="M337" s="222"/>
      <c r="N337" s="223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136</v>
      </c>
      <c r="AU337" s="18" t="s">
        <v>146</v>
      </c>
    </row>
    <row r="338" s="13" customFormat="1">
      <c r="A338" s="13"/>
      <c r="B338" s="226"/>
      <c r="C338" s="227"/>
      <c r="D338" s="219" t="s">
        <v>144</v>
      </c>
      <c r="E338" s="228" t="s">
        <v>19</v>
      </c>
      <c r="F338" s="229" t="s">
        <v>516</v>
      </c>
      <c r="G338" s="227"/>
      <c r="H338" s="230">
        <v>20.789999999999999</v>
      </c>
      <c r="I338" s="231"/>
      <c r="J338" s="227"/>
      <c r="K338" s="227"/>
      <c r="L338" s="232"/>
      <c r="M338" s="233"/>
      <c r="N338" s="234"/>
      <c r="O338" s="234"/>
      <c r="P338" s="234"/>
      <c r="Q338" s="234"/>
      <c r="R338" s="234"/>
      <c r="S338" s="234"/>
      <c r="T338" s="235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6" t="s">
        <v>144</v>
      </c>
      <c r="AU338" s="236" t="s">
        <v>146</v>
      </c>
      <c r="AV338" s="13" t="s">
        <v>79</v>
      </c>
      <c r="AW338" s="13" t="s">
        <v>31</v>
      </c>
      <c r="AX338" s="13" t="s">
        <v>77</v>
      </c>
      <c r="AY338" s="236" t="s">
        <v>125</v>
      </c>
    </row>
    <row r="339" s="2" customFormat="1" ht="16.5" customHeight="1">
      <c r="A339" s="39"/>
      <c r="B339" s="40"/>
      <c r="C339" s="206" t="s">
        <v>517</v>
      </c>
      <c r="D339" s="206" t="s">
        <v>127</v>
      </c>
      <c r="E339" s="207" t="s">
        <v>518</v>
      </c>
      <c r="F339" s="208" t="s">
        <v>519</v>
      </c>
      <c r="G339" s="209" t="s">
        <v>229</v>
      </c>
      <c r="H339" s="210">
        <v>561.33000000000004</v>
      </c>
      <c r="I339" s="211"/>
      <c r="J339" s="212">
        <f>ROUND(I339*H339,2)</f>
        <v>0</v>
      </c>
      <c r="K339" s="208" t="s">
        <v>131</v>
      </c>
      <c r="L339" s="45"/>
      <c r="M339" s="213" t="s">
        <v>19</v>
      </c>
      <c r="N339" s="214" t="s">
        <v>40</v>
      </c>
      <c r="O339" s="85"/>
      <c r="P339" s="215">
        <f>O339*H339</f>
        <v>0</v>
      </c>
      <c r="Q339" s="215">
        <v>0</v>
      </c>
      <c r="R339" s="215">
        <f>Q339*H339</f>
        <v>0</v>
      </c>
      <c r="S339" s="215">
        <v>0</v>
      </c>
      <c r="T339" s="216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17" t="s">
        <v>132</v>
      </c>
      <c r="AT339" s="217" t="s">
        <v>127</v>
      </c>
      <c r="AU339" s="217" t="s">
        <v>146</v>
      </c>
      <c r="AY339" s="18" t="s">
        <v>125</v>
      </c>
      <c r="BE339" s="218">
        <f>IF(N339="základní",J339,0)</f>
        <v>0</v>
      </c>
      <c r="BF339" s="218">
        <f>IF(N339="snížená",J339,0)</f>
        <v>0</v>
      </c>
      <c r="BG339" s="218">
        <f>IF(N339="zákl. přenesená",J339,0)</f>
        <v>0</v>
      </c>
      <c r="BH339" s="218">
        <f>IF(N339="sníž. přenesená",J339,0)</f>
        <v>0</v>
      </c>
      <c r="BI339" s="218">
        <f>IF(N339="nulová",J339,0)</f>
        <v>0</v>
      </c>
      <c r="BJ339" s="18" t="s">
        <v>77</v>
      </c>
      <c r="BK339" s="218">
        <f>ROUND(I339*H339,2)</f>
        <v>0</v>
      </c>
      <c r="BL339" s="18" t="s">
        <v>132</v>
      </c>
      <c r="BM339" s="217" t="s">
        <v>520</v>
      </c>
    </row>
    <row r="340" s="2" customFormat="1">
      <c r="A340" s="39"/>
      <c r="B340" s="40"/>
      <c r="C340" s="41"/>
      <c r="D340" s="219" t="s">
        <v>134</v>
      </c>
      <c r="E340" s="41"/>
      <c r="F340" s="220" t="s">
        <v>521</v>
      </c>
      <c r="G340" s="41"/>
      <c r="H340" s="41"/>
      <c r="I340" s="221"/>
      <c r="J340" s="41"/>
      <c r="K340" s="41"/>
      <c r="L340" s="45"/>
      <c r="M340" s="222"/>
      <c r="N340" s="223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134</v>
      </c>
      <c r="AU340" s="18" t="s">
        <v>146</v>
      </c>
    </row>
    <row r="341" s="2" customFormat="1">
      <c r="A341" s="39"/>
      <c r="B341" s="40"/>
      <c r="C341" s="41"/>
      <c r="D341" s="224" t="s">
        <v>136</v>
      </c>
      <c r="E341" s="41"/>
      <c r="F341" s="225" t="s">
        <v>522</v>
      </c>
      <c r="G341" s="41"/>
      <c r="H341" s="41"/>
      <c r="I341" s="221"/>
      <c r="J341" s="41"/>
      <c r="K341" s="41"/>
      <c r="L341" s="45"/>
      <c r="M341" s="222"/>
      <c r="N341" s="223"/>
      <c r="O341" s="85"/>
      <c r="P341" s="85"/>
      <c r="Q341" s="85"/>
      <c r="R341" s="85"/>
      <c r="S341" s="85"/>
      <c r="T341" s="86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136</v>
      </c>
      <c r="AU341" s="18" t="s">
        <v>146</v>
      </c>
    </row>
    <row r="342" s="13" customFormat="1">
      <c r="A342" s="13"/>
      <c r="B342" s="226"/>
      <c r="C342" s="227"/>
      <c r="D342" s="219" t="s">
        <v>144</v>
      </c>
      <c r="E342" s="228" t="s">
        <v>19</v>
      </c>
      <c r="F342" s="229" t="s">
        <v>523</v>
      </c>
      <c r="G342" s="227"/>
      <c r="H342" s="230">
        <v>561.33000000000004</v>
      </c>
      <c r="I342" s="231"/>
      <c r="J342" s="227"/>
      <c r="K342" s="227"/>
      <c r="L342" s="232"/>
      <c r="M342" s="233"/>
      <c r="N342" s="234"/>
      <c r="O342" s="234"/>
      <c r="P342" s="234"/>
      <c r="Q342" s="234"/>
      <c r="R342" s="234"/>
      <c r="S342" s="234"/>
      <c r="T342" s="235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6" t="s">
        <v>144</v>
      </c>
      <c r="AU342" s="236" t="s">
        <v>146</v>
      </c>
      <c r="AV342" s="13" t="s">
        <v>79</v>
      </c>
      <c r="AW342" s="13" t="s">
        <v>31</v>
      </c>
      <c r="AX342" s="13" t="s">
        <v>77</v>
      </c>
      <c r="AY342" s="236" t="s">
        <v>125</v>
      </c>
    </row>
    <row r="343" s="2" customFormat="1" ht="16.5" customHeight="1">
      <c r="A343" s="39"/>
      <c r="B343" s="40"/>
      <c r="C343" s="206" t="s">
        <v>524</v>
      </c>
      <c r="D343" s="206" t="s">
        <v>127</v>
      </c>
      <c r="E343" s="207" t="s">
        <v>525</v>
      </c>
      <c r="F343" s="208" t="s">
        <v>526</v>
      </c>
      <c r="G343" s="209" t="s">
        <v>229</v>
      </c>
      <c r="H343" s="210">
        <v>20.789999999999999</v>
      </c>
      <c r="I343" s="211"/>
      <c r="J343" s="212">
        <f>ROUND(I343*H343,2)</f>
        <v>0</v>
      </c>
      <c r="K343" s="208" t="s">
        <v>131</v>
      </c>
      <c r="L343" s="45"/>
      <c r="M343" s="213" t="s">
        <v>19</v>
      </c>
      <c r="N343" s="214" t="s">
        <v>40</v>
      </c>
      <c r="O343" s="85"/>
      <c r="P343" s="215">
        <f>O343*H343</f>
        <v>0</v>
      </c>
      <c r="Q343" s="215">
        <v>0</v>
      </c>
      <c r="R343" s="215">
        <f>Q343*H343</f>
        <v>0</v>
      </c>
      <c r="S343" s="215">
        <v>0</v>
      </c>
      <c r="T343" s="216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17" t="s">
        <v>132</v>
      </c>
      <c r="AT343" s="217" t="s">
        <v>127</v>
      </c>
      <c r="AU343" s="217" t="s">
        <v>146</v>
      </c>
      <c r="AY343" s="18" t="s">
        <v>125</v>
      </c>
      <c r="BE343" s="218">
        <f>IF(N343="základní",J343,0)</f>
        <v>0</v>
      </c>
      <c r="BF343" s="218">
        <f>IF(N343="snížená",J343,0)</f>
        <v>0</v>
      </c>
      <c r="BG343" s="218">
        <f>IF(N343="zákl. přenesená",J343,0)</f>
        <v>0</v>
      </c>
      <c r="BH343" s="218">
        <f>IF(N343="sníž. přenesená",J343,0)</f>
        <v>0</v>
      </c>
      <c r="BI343" s="218">
        <f>IF(N343="nulová",J343,0)</f>
        <v>0</v>
      </c>
      <c r="BJ343" s="18" t="s">
        <v>77</v>
      </c>
      <c r="BK343" s="218">
        <f>ROUND(I343*H343,2)</f>
        <v>0</v>
      </c>
      <c r="BL343" s="18" t="s">
        <v>132</v>
      </c>
      <c r="BM343" s="217" t="s">
        <v>527</v>
      </c>
    </row>
    <row r="344" s="2" customFormat="1">
      <c r="A344" s="39"/>
      <c r="B344" s="40"/>
      <c r="C344" s="41"/>
      <c r="D344" s="219" t="s">
        <v>134</v>
      </c>
      <c r="E344" s="41"/>
      <c r="F344" s="220" t="s">
        <v>528</v>
      </c>
      <c r="G344" s="41"/>
      <c r="H344" s="41"/>
      <c r="I344" s="221"/>
      <c r="J344" s="41"/>
      <c r="K344" s="41"/>
      <c r="L344" s="45"/>
      <c r="M344" s="222"/>
      <c r="N344" s="223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134</v>
      </c>
      <c r="AU344" s="18" t="s">
        <v>146</v>
      </c>
    </row>
    <row r="345" s="2" customFormat="1">
      <c r="A345" s="39"/>
      <c r="B345" s="40"/>
      <c r="C345" s="41"/>
      <c r="D345" s="224" t="s">
        <v>136</v>
      </c>
      <c r="E345" s="41"/>
      <c r="F345" s="225" t="s">
        <v>529</v>
      </c>
      <c r="G345" s="41"/>
      <c r="H345" s="41"/>
      <c r="I345" s="221"/>
      <c r="J345" s="41"/>
      <c r="K345" s="41"/>
      <c r="L345" s="45"/>
      <c r="M345" s="222"/>
      <c r="N345" s="223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136</v>
      </c>
      <c r="AU345" s="18" t="s">
        <v>146</v>
      </c>
    </row>
    <row r="346" s="12" customFormat="1" ht="20.88" customHeight="1">
      <c r="A346" s="12"/>
      <c r="B346" s="190"/>
      <c r="C346" s="191"/>
      <c r="D346" s="192" t="s">
        <v>68</v>
      </c>
      <c r="E346" s="204" t="s">
        <v>530</v>
      </c>
      <c r="F346" s="204" t="s">
        <v>531</v>
      </c>
      <c r="G346" s="191"/>
      <c r="H346" s="191"/>
      <c r="I346" s="194"/>
      <c r="J346" s="205">
        <f>BK346</f>
        <v>0</v>
      </c>
      <c r="K346" s="191"/>
      <c r="L346" s="196"/>
      <c r="M346" s="197"/>
      <c r="N346" s="198"/>
      <c r="O346" s="198"/>
      <c r="P346" s="199">
        <f>SUM(P347:P349)</f>
        <v>0</v>
      </c>
      <c r="Q346" s="198"/>
      <c r="R346" s="199">
        <f>SUM(R347:R349)</f>
        <v>0</v>
      </c>
      <c r="S346" s="198"/>
      <c r="T346" s="200">
        <f>SUM(T347:T349)</f>
        <v>0</v>
      </c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R346" s="201" t="s">
        <v>77</v>
      </c>
      <c r="AT346" s="202" t="s">
        <v>68</v>
      </c>
      <c r="AU346" s="202" t="s">
        <v>79</v>
      </c>
      <c r="AY346" s="201" t="s">
        <v>125</v>
      </c>
      <c r="BK346" s="203">
        <f>SUM(BK347:BK349)</f>
        <v>0</v>
      </c>
    </row>
    <row r="347" s="2" customFormat="1" ht="21.75" customHeight="1">
      <c r="A347" s="39"/>
      <c r="B347" s="40"/>
      <c r="C347" s="206" t="s">
        <v>532</v>
      </c>
      <c r="D347" s="206" t="s">
        <v>127</v>
      </c>
      <c r="E347" s="207" t="s">
        <v>533</v>
      </c>
      <c r="F347" s="208" t="s">
        <v>534</v>
      </c>
      <c r="G347" s="209" t="s">
        <v>229</v>
      </c>
      <c r="H347" s="210">
        <v>400.428</v>
      </c>
      <c r="I347" s="211"/>
      <c r="J347" s="212">
        <f>ROUND(I347*H347,2)</f>
        <v>0</v>
      </c>
      <c r="K347" s="208" t="s">
        <v>131</v>
      </c>
      <c r="L347" s="45"/>
      <c r="M347" s="213" t="s">
        <v>19</v>
      </c>
      <c r="N347" s="214" t="s">
        <v>40</v>
      </c>
      <c r="O347" s="85"/>
      <c r="P347" s="215">
        <f>O347*H347</f>
        <v>0</v>
      </c>
      <c r="Q347" s="215">
        <v>0</v>
      </c>
      <c r="R347" s="215">
        <f>Q347*H347</f>
        <v>0</v>
      </c>
      <c r="S347" s="215">
        <v>0</v>
      </c>
      <c r="T347" s="216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17" t="s">
        <v>132</v>
      </c>
      <c r="AT347" s="217" t="s">
        <v>127</v>
      </c>
      <c r="AU347" s="217" t="s">
        <v>146</v>
      </c>
      <c r="AY347" s="18" t="s">
        <v>125</v>
      </c>
      <c r="BE347" s="218">
        <f>IF(N347="základní",J347,0)</f>
        <v>0</v>
      </c>
      <c r="BF347" s="218">
        <f>IF(N347="snížená",J347,0)</f>
        <v>0</v>
      </c>
      <c r="BG347" s="218">
        <f>IF(N347="zákl. přenesená",J347,0)</f>
        <v>0</v>
      </c>
      <c r="BH347" s="218">
        <f>IF(N347="sníž. přenesená",J347,0)</f>
        <v>0</v>
      </c>
      <c r="BI347" s="218">
        <f>IF(N347="nulová",J347,0)</f>
        <v>0</v>
      </c>
      <c r="BJ347" s="18" t="s">
        <v>77</v>
      </c>
      <c r="BK347" s="218">
        <f>ROUND(I347*H347,2)</f>
        <v>0</v>
      </c>
      <c r="BL347" s="18" t="s">
        <v>132</v>
      </c>
      <c r="BM347" s="217" t="s">
        <v>535</v>
      </c>
    </row>
    <row r="348" s="2" customFormat="1">
      <c r="A348" s="39"/>
      <c r="B348" s="40"/>
      <c r="C348" s="41"/>
      <c r="D348" s="219" t="s">
        <v>134</v>
      </c>
      <c r="E348" s="41"/>
      <c r="F348" s="220" t="s">
        <v>536</v>
      </c>
      <c r="G348" s="41"/>
      <c r="H348" s="41"/>
      <c r="I348" s="221"/>
      <c r="J348" s="41"/>
      <c r="K348" s="41"/>
      <c r="L348" s="45"/>
      <c r="M348" s="222"/>
      <c r="N348" s="223"/>
      <c r="O348" s="85"/>
      <c r="P348" s="85"/>
      <c r="Q348" s="85"/>
      <c r="R348" s="85"/>
      <c r="S348" s="85"/>
      <c r="T348" s="8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134</v>
      </c>
      <c r="AU348" s="18" t="s">
        <v>146</v>
      </c>
    </row>
    <row r="349" s="2" customFormat="1">
      <c r="A349" s="39"/>
      <c r="B349" s="40"/>
      <c r="C349" s="41"/>
      <c r="D349" s="224" t="s">
        <v>136</v>
      </c>
      <c r="E349" s="41"/>
      <c r="F349" s="225" t="s">
        <v>537</v>
      </c>
      <c r="G349" s="41"/>
      <c r="H349" s="41"/>
      <c r="I349" s="221"/>
      <c r="J349" s="41"/>
      <c r="K349" s="41"/>
      <c r="L349" s="45"/>
      <c r="M349" s="222"/>
      <c r="N349" s="223"/>
      <c r="O349" s="85"/>
      <c r="P349" s="85"/>
      <c r="Q349" s="85"/>
      <c r="R349" s="85"/>
      <c r="S349" s="85"/>
      <c r="T349" s="86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136</v>
      </c>
      <c r="AU349" s="18" t="s">
        <v>146</v>
      </c>
    </row>
    <row r="350" s="12" customFormat="1" ht="25.92" customHeight="1">
      <c r="A350" s="12"/>
      <c r="B350" s="190"/>
      <c r="C350" s="191"/>
      <c r="D350" s="192" t="s">
        <v>68</v>
      </c>
      <c r="E350" s="193" t="s">
        <v>538</v>
      </c>
      <c r="F350" s="193" t="s">
        <v>539</v>
      </c>
      <c r="G350" s="191"/>
      <c r="H350" s="191"/>
      <c r="I350" s="194"/>
      <c r="J350" s="195">
        <f>BK350</f>
        <v>0</v>
      </c>
      <c r="K350" s="191"/>
      <c r="L350" s="196"/>
      <c r="M350" s="197"/>
      <c r="N350" s="198"/>
      <c r="O350" s="198"/>
      <c r="P350" s="199">
        <f>SUM(P351:P373)</f>
        <v>0</v>
      </c>
      <c r="Q350" s="198"/>
      <c r="R350" s="199">
        <f>SUM(R351:R373)</f>
        <v>0</v>
      </c>
      <c r="S350" s="198"/>
      <c r="T350" s="200">
        <f>SUM(T351:T373)</f>
        <v>0</v>
      </c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R350" s="201" t="s">
        <v>132</v>
      </c>
      <c r="AT350" s="202" t="s">
        <v>68</v>
      </c>
      <c r="AU350" s="202" t="s">
        <v>69</v>
      </c>
      <c r="AY350" s="201" t="s">
        <v>125</v>
      </c>
      <c r="BK350" s="203">
        <f>SUM(BK351:BK373)</f>
        <v>0</v>
      </c>
    </row>
    <row r="351" s="2" customFormat="1" ht="16.5" customHeight="1">
      <c r="A351" s="39"/>
      <c r="B351" s="40"/>
      <c r="C351" s="206" t="s">
        <v>540</v>
      </c>
      <c r="D351" s="206" t="s">
        <v>127</v>
      </c>
      <c r="E351" s="207" t="s">
        <v>541</v>
      </c>
      <c r="F351" s="208" t="s">
        <v>542</v>
      </c>
      <c r="G351" s="209" t="s">
        <v>334</v>
      </c>
      <c r="H351" s="210">
        <v>764.85000000000002</v>
      </c>
      <c r="I351" s="211"/>
      <c r="J351" s="212">
        <f>ROUND(I351*H351,2)</f>
        <v>0</v>
      </c>
      <c r="K351" s="208" t="s">
        <v>19</v>
      </c>
      <c r="L351" s="45"/>
      <c r="M351" s="213" t="s">
        <v>19</v>
      </c>
      <c r="N351" s="214" t="s">
        <v>40</v>
      </c>
      <c r="O351" s="85"/>
      <c r="P351" s="215">
        <f>O351*H351</f>
        <v>0</v>
      </c>
      <c r="Q351" s="215">
        <v>0</v>
      </c>
      <c r="R351" s="215">
        <f>Q351*H351</f>
        <v>0</v>
      </c>
      <c r="S351" s="215">
        <v>0</v>
      </c>
      <c r="T351" s="216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17" t="s">
        <v>132</v>
      </c>
      <c r="AT351" s="217" t="s">
        <v>127</v>
      </c>
      <c r="AU351" s="217" t="s">
        <v>77</v>
      </c>
      <c r="AY351" s="18" t="s">
        <v>125</v>
      </c>
      <c r="BE351" s="218">
        <f>IF(N351="základní",J351,0)</f>
        <v>0</v>
      </c>
      <c r="BF351" s="218">
        <f>IF(N351="snížená",J351,0)</f>
        <v>0</v>
      </c>
      <c r="BG351" s="218">
        <f>IF(N351="zákl. přenesená",J351,0)</f>
        <v>0</v>
      </c>
      <c r="BH351" s="218">
        <f>IF(N351="sníž. přenesená",J351,0)</f>
        <v>0</v>
      </c>
      <c r="BI351" s="218">
        <f>IF(N351="nulová",J351,0)</f>
        <v>0</v>
      </c>
      <c r="BJ351" s="18" t="s">
        <v>77</v>
      </c>
      <c r="BK351" s="218">
        <f>ROUND(I351*H351,2)</f>
        <v>0</v>
      </c>
      <c r="BL351" s="18" t="s">
        <v>132</v>
      </c>
      <c r="BM351" s="217" t="s">
        <v>543</v>
      </c>
    </row>
    <row r="352" s="2" customFormat="1">
      <c r="A352" s="39"/>
      <c r="B352" s="40"/>
      <c r="C352" s="41"/>
      <c r="D352" s="219" t="s">
        <v>134</v>
      </c>
      <c r="E352" s="41"/>
      <c r="F352" s="220" t="s">
        <v>544</v>
      </c>
      <c r="G352" s="41"/>
      <c r="H352" s="41"/>
      <c r="I352" s="221"/>
      <c r="J352" s="41"/>
      <c r="K352" s="41"/>
      <c r="L352" s="45"/>
      <c r="M352" s="222"/>
      <c r="N352" s="223"/>
      <c r="O352" s="85"/>
      <c r="P352" s="85"/>
      <c r="Q352" s="85"/>
      <c r="R352" s="85"/>
      <c r="S352" s="85"/>
      <c r="T352" s="86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134</v>
      </c>
      <c r="AU352" s="18" t="s">
        <v>77</v>
      </c>
    </row>
    <row r="353" s="2" customFormat="1" ht="16.5" customHeight="1">
      <c r="A353" s="39"/>
      <c r="B353" s="40"/>
      <c r="C353" s="206" t="s">
        <v>545</v>
      </c>
      <c r="D353" s="206" t="s">
        <v>127</v>
      </c>
      <c r="E353" s="207" t="s">
        <v>546</v>
      </c>
      <c r="F353" s="208" t="s">
        <v>547</v>
      </c>
      <c r="G353" s="209" t="s">
        <v>334</v>
      </c>
      <c r="H353" s="210">
        <v>764.85000000000002</v>
      </c>
      <c r="I353" s="211"/>
      <c r="J353" s="212">
        <f>ROUND(I353*H353,2)</f>
        <v>0</v>
      </c>
      <c r="K353" s="208" t="s">
        <v>19</v>
      </c>
      <c r="L353" s="45"/>
      <c r="M353" s="213" t="s">
        <v>19</v>
      </c>
      <c r="N353" s="214" t="s">
        <v>40</v>
      </c>
      <c r="O353" s="85"/>
      <c r="P353" s="215">
        <f>O353*H353</f>
        <v>0</v>
      </c>
      <c r="Q353" s="215">
        <v>0</v>
      </c>
      <c r="R353" s="215">
        <f>Q353*H353</f>
        <v>0</v>
      </c>
      <c r="S353" s="215">
        <v>0</v>
      </c>
      <c r="T353" s="216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17" t="s">
        <v>132</v>
      </c>
      <c r="AT353" s="217" t="s">
        <v>127</v>
      </c>
      <c r="AU353" s="217" t="s">
        <v>77</v>
      </c>
      <c r="AY353" s="18" t="s">
        <v>125</v>
      </c>
      <c r="BE353" s="218">
        <f>IF(N353="základní",J353,0)</f>
        <v>0</v>
      </c>
      <c r="BF353" s="218">
        <f>IF(N353="snížená",J353,0)</f>
        <v>0</v>
      </c>
      <c r="BG353" s="218">
        <f>IF(N353="zákl. přenesená",J353,0)</f>
        <v>0</v>
      </c>
      <c r="BH353" s="218">
        <f>IF(N353="sníž. přenesená",J353,0)</f>
        <v>0</v>
      </c>
      <c r="BI353" s="218">
        <f>IF(N353="nulová",J353,0)</f>
        <v>0</v>
      </c>
      <c r="BJ353" s="18" t="s">
        <v>77</v>
      </c>
      <c r="BK353" s="218">
        <f>ROUND(I353*H353,2)</f>
        <v>0</v>
      </c>
      <c r="BL353" s="18" t="s">
        <v>132</v>
      </c>
      <c r="BM353" s="217" t="s">
        <v>548</v>
      </c>
    </row>
    <row r="354" s="2" customFormat="1">
      <c r="A354" s="39"/>
      <c r="B354" s="40"/>
      <c r="C354" s="41"/>
      <c r="D354" s="219" t="s">
        <v>134</v>
      </c>
      <c r="E354" s="41"/>
      <c r="F354" s="220" t="s">
        <v>549</v>
      </c>
      <c r="G354" s="41"/>
      <c r="H354" s="41"/>
      <c r="I354" s="221"/>
      <c r="J354" s="41"/>
      <c r="K354" s="41"/>
      <c r="L354" s="45"/>
      <c r="M354" s="222"/>
      <c r="N354" s="223"/>
      <c r="O354" s="85"/>
      <c r="P354" s="85"/>
      <c r="Q354" s="85"/>
      <c r="R354" s="85"/>
      <c r="S354" s="85"/>
      <c r="T354" s="86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134</v>
      </c>
      <c r="AU354" s="18" t="s">
        <v>77</v>
      </c>
    </row>
    <row r="355" s="2" customFormat="1" ht="16.5" customHeight="1">
      <c r="A355" s="39"/>
      <c r="B355" s="40"/>
      <c r="C355" s="206" t="s">
        <v>550</v>
      </c>
      <c r="D355" s="206" t="s">
        <v>127</v>
      </c>
      <c r="E355" s="207" t="s">
        <v>551</v>
      </c>
      <c r="F355" s="208" t="s">
        <v>552</v>
      </c>
      <c r="G355" s="209" t="s">
        <v>301</v>
      </c>
      <c r="H355" s="210">
        <v>37</v>
      </c>
      <c r="I355" s="211"/>
      <c r="J355" s="212">
        <f>ROUND(I355*H355,2)</f>
        <v>0</v>
      </c>
      <c r="K355" s="208" t="s">
        <v>19</v>
      </c>
      <c r="L355" s="45"/>
      <c r="M355" s="213" t="s">
        <v>19</v>
      </c>
      <c r="N355" s="214" t="s">
        <v>40</v>
      </c>
      <c r="O355" s="85"/>
      <c r="P355" s="215">
        <f>O355*H355</f>
        <v>0</v>
      </c>
      <c r="Q355" s="215">
        <v>0</v>
      </c>
      <c r="R355" s="215">
        <f>Q355*H355</f>
        <v>0</v>
      </c>
      <c r="S355" s="215">
        <v>0</v>
      </c>
      <c r="T355" s="216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17" t="s">
        <v>132</v>
      </c>
      <c r="AT355" s="217" t="s">
        <v>127</v>
      </c>
      <c r="AU355" s="217" t="s">
        <v>77</v>
      </c>
      <c r="AY355" s="18" t="s">
        <v>125</v>
      </c>
      <c r="BE355" s="218">
        <f>IF(N355="základní",J355,0)</f>
        <v>0</v>
      </c>
      <c r="BF355" s="218">
        <f>IF(N355="snížená",J355,0)</f>
        <v>0</v>
      </c>
      <c r="BG355" s="218">
        <f>IF(N355="zákl. přenesená",J355,0)</f>
        <v>0</v>
      </c>
      <c r="BH355" s="218">
        <f>IF(N355="sníž. přenesená",J355,0)</f>
        <v>0</v>
      </c>
      <c r="BI355" s="218">
        <f>IF(N355="nulová",J355,0)</f>
        <v>0</v>
      </c>
      <c r="BJ355" s="18" t="s">
        <v>77</v>
      </c>
      <c r="BK355" s="218">
        <f>ROUND(I355*H355,2)</f>
        <v>0</v>
      </c>
      <c r="BL355" s="18" t="s">
        <v>132</v>
      </c>
      <c r="BM355" s="217" t="s">
        <v>553</v>
      </c>
    </row>
    <row r="356" s="2" customFormat="1">
      <c r="A356" s="39"/>
      <c r="B356" s="40"/>
      <c r="C356" s="41"/>
      <c r="D356" s="219" t="s">
        <v>134</v>
      </c>
      <c r="E356" s="41"/>
      <c r="F356" s="220" t="s">
        <v>554</v>
      </c>
      <c r="G356" s="41"/>
      <c r="H356" s="41"/>
      <c r="I356" s="221"/>
      <c r="J356" s="41"/>
      <c r="K356" s="41"/>
      <c r="L356" s="45"/>
      <c r="M356" s="222"/>
      <c r="N356" s="223"/>
      <c r="O356" s="85"/>
      <c r="P356" s="85"/>
      <c r="Q356" s="85"/>
      <c r="R356" s="85"/>
      <c r="S356" s="85"/>
      <c r="T356" s="86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134</v>
      </c>
      <c r="AU356" s="18" t="s">
        <v>77</v>
      </c>
    </row>
    <row r="357" s="2" customFormat="1" ht="16.5" customHeight="1">
      <c r="A357" s="39"/>
      <c r="B357" s="40"/>
      <c r="C357" s="206" t="s">
        <v>555</v>
      </c>
      <c r="D357" s="206" t="s">
        <v>127</v>
      </c>
      <c r="E357" s="207" t="s">
        <v>556</v>
      </c>
      <c r="F357" s="208" t="s">
        <v>557</v>
      </c>
      <c r="G357" s="209" t="s">
        <v>334</v>
      </c>
      <c r="H357" s="210">
        <v>39</v>
      </c>
      <c r="I357" s="211"/>
      <c r="J357" s="212">
        <f>ROUND(I357*H357,2)</f>
        <v>0</v>
      </c>
      <c r="K357" s="208" t="s">
        <v>19</v>
      </c>
      <c r="L357" s="45"/>
      <c r="M357" s="213" t="s">
        <v>19</v>
      </c>
      <c r="N357" s="214" t="s">
        <v>40</v>
      </c>
      <c r="O357" s="85"/>
      <c r="P357" s="215">
        <f>O357*H357</f>
        <v>0</v>
      </c>
      <c r="Q357" s="215">
        <v>0</v>
      </c>
      <c r="R357" s="215">
        <f>Q357*H357</f>
        <v>0</v>
      </c>
      <c r="S357" s="215">
        <v>0</v>
      </c>
      <c r="T357" s="216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17" t="s">
        <v>132</v>
      </c>
      <c r="AT357" s="217" t="s">
        <v>127</v>
      </c>
      <c r="AU357" s="217" t="s">
        <v>77</v>
      </c>
      <c r="AY357" s="18" t="s">
        <v>125</v>
      </c>
      <c r="BE357" s="218">
        <f>IF(N357="základní",J357,0)</f>
        <v>0</v>
      </c>
      <c r="BF357" s="218">
        <f>IF(N357="snížená",J357,0)</f>
        <v>0</v>
      </c>
      <c r="BG357" s="218">
        <f>IF(N357="zákl. přenesená",J357,0)</f>
        <v>0</v>
      </c>
      <c r="BH357" s="218">
        <f>IF(N357="sníž. přenesená",J357,0)</f>
        <v>0</v>
      </c>
      <c r="BI357" s="218">
        <f>IF(N357="nulová",J357,0)</f>
        <v>0</v>
      </c>
      <c r="BJ357" s="18" t="s">
        <v>77</v>
      </c>
      <c r="BK357" s="218">
        <f>ROUND(I357*H357,2)</f>
        <v>0</v>
      </c>
      <c r="BL357" s="18" t="s">
        <v>132</v>
      </c>
      <c r="BM357" s="217" t="s">
        <v>558</v>
      </c>
    </row>
    <row r="358" s="2" customFormat="1">
      <c r="A358" s="39"/>
      <c r="B358" s="40"/>
      <c r="C358" s="41"/>
      <c r="D358" s="219" t="s">
        <v>134</v>
      </c>
      <c r="E358" s="41"/>
      <c r="F358" s="220" t="s">
        <v>557</v>
      </c>
      <c r="G358" s="41"/>
      <c r="H358" s="41"/>
      <c r="I358" s="221"/>
      <c r="J358" s="41"/>
      <c r="K358" s="41"/>
      <c r="L358" s="45"/>
      <c r="M358" s="222"/>
      <c r="N358" s="223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134</v>
      </c>
      <c r="AU358" s="18" t="s">
        <v>77</v>
      </c>
    </row>
    <row r="359" s="13" customFormat="1">
      <c r="A359" s="13"/>
      <c r="B359" s="226"/>
      <c r="C359" s="227"/>
      <c r="D359" s="219" t="s">
        <v>144</v>
      </c>
      <c r="E359" s="228" t="s">
        <v>19</v>
      </c>
      <c r="F359" s="229" t="s">
        <v>559</v>
      </c>
      <c r="G359" s="227"/>
      <c r="H359" s="230">
        <v>39</v>
      </c>
      <c r="I359" s="231"/>
      <c r="J359" s="227"/>
      <c r="K359" s="227"/>
      <c r="L359" s="232"/>
      <c r="M359" s="233"/>
      <c r="N359" s="234"/>
      <c r="O359" s="234"/>
      <c r="P359" s="234"/>
      <c r="Q359" s="234"/>
      <c r="R359" s="234"/>
      <c r="S359" s="234"/>
      <c r="T359" s="235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6" t="s">
        <v>144</v>
      </c>
      <c r="AU359" s="236" t="s">
        <v>77</v>
      </c>
      <c r="AV359" s="13" t="s">
        <v>79</v>
      </c>
      <c r="AW359" s="13" t="s">
        <v>31</v>
      </c>
      <c r="AX359" s="13" t="s">
        <v>77</v>
      </c>
      <c r="AY359" s="236" t="s">
        <v>125</v>
      </c>
    </row>
    <row r="360" s="2" customFormat="1" ht="16.5" customHeight="1">
      <c r="A360" s="39"/>
      <c r="B360" s="40"/>
      <c r="C360" s="206" t="s">
        <v>560</v>
      </c>
      <c r="D360" s="206" t="s">
        <v>127</v>
      </c>
      <c r="E360" s="207" t="s">
        <v>561</v>
      </c>
      <c r="F360" s="208" t="s">
        <v>562</v>
      </c>
      <c r="G360" s="209" t="s">
        <v>301</v>
      </c>
      <c r="H360" s="210">
        <v>39</v>
      </c>
      <c r="I360" s="211"/>
      <c r="J360" s="212">
        <f>ROUND(I360*H360,2)</f>
        <v>0</v>
      </c>
      <c r="K360" s="208" t="s">
        <v>19</v>
      </c>
      <c r="L360" s="45"/>
      <c r="M360" s="213" t="s">
        <v>19</v>
      </c>
      <c r="N360" s="214" t="s">
        <v>40</v>
      </c>
      <c r="O360" s="85"/>
      <c r="P360" s="215">
        <f>O360*H360</f>
        <v>0</v>
      </c>
      <c r="Q360" s="215">
        <v>0</v>
      </c>
      <c r="R360" s="215">
        <f>Q360*H360</f>
        <v>0</v>
      </c>
      <c r="S360" s="215">
        <v>0</v>
      </c>
      <c r="T360" s="216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17" t="s">
        <v>132</v>
      </c>
      <c r="AT360" s="217" t="s">
        <v>127</v>
      </c>
      <c r="AU360" s="217" t="s">
        <v>77</v>
      </c>
      <c r="AY360" s="18" t="s">
        <v>125</v>
      </c>
      <c r="BE360" s="218">
        <f>IF(N360="základní",J360,0)</f>
        <v>0</v>
      </c>
      <c r="BF360" s="218">
        <f>IF(N360="snížená",J360,0)</f>
        <v>0</v>
      </c>
      <c r="BG360" s="218">
        <f>IF(N360="zákl. přenesená",J360,0)</f>
        <v>0</v>
      </c>
      <c r="BH360" s="218">
        <f>IF(N360="sníž. přenesená",J360,0)</f>
        <v>0</v>
      </c>
      <c r="BI360" s="218">
        <f>IF(N360="nulová",J360,0)</f>
        <v>0</v>
      </c>
      <c r="BJ360" s="18" t="s">
        <v>77</v>
      </c>
      <c r="BK360" s="218">
        <f>ROUND(I360*H360,2)</f>
        <v>0</v>
      </c>
      <c r="BL360" s="18" t="s">
        <v>132</v>
      </c>
      <c r="BM360" s="217" t="s">
        <v>563</v>
      </c>
    </row>
    <row r="361" s="2" customFormat="1">
      <c r="A361" s="39"/>
      <c r="B361" s="40"/>
      <c r="C361" s="41"/>
      <c r="D361" s="219" t="s">
        <v>134</v>
      </c>
      <c r="E361" s="41"/>
      <c r="F361" s="220" t="s">
        <v>562</v>
      </c>
      <c r="G361" s="41"/>
      <c r="H361" s="41"/>
      <c r="I361" s="221"/>
      <c r="J361" s="41"/>
      <c r="K361" s="41"/>
      <c r="L361" s="45"/>
      <c r="M361" s="222"/>
      <c r="N361" s="223"/>
      <c r="O361" s="85"/>
      <c r="P361" s="85"/>
      <c r="Q361" s="85"/>
      <c r="R361" s="85"/>
      <c r="S361" s="85"/>
      <c r="T361" s="86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134</v>
      </c>
      <c r="AU361" s="18" t="s">
        <v>77</v>
      </c>
    </row>
    <row r="362" s="2" customFormat="1" ht="16.5" customHeight="1">
      <c r="A362" s="39"/>
      <c r="B362" s="40"/>
      <c r="C362" s="206" t="s">
        <v>564</v>
      </c>
      <c r="D362" s="206" t="s">
        <v>127</v>
      </c>
      <c r="E362" s="207" t="s">
        <v>565</v>
      </c>
      <c r="F362" s="208" t="s">
        <v>566</v>
      </c>
      <c r="G362" s="209" t="s">
        <v>301</v>
      </c>
      <c r="H362" s="210">
        <v>1</v>
      </c>
      <c r="I362" s="211"/>
      <c r="J362" s="212">
        <f>ROUND(I362*H362,2)</f>
        <v>0</v>
      </c>
      <c r="K362" s="208" t="s">
        <v>19</v>
      </c>
      <c r="L362" s="45"/>
      <c r="M362" s="213" t="s">
        <v>19</v>
      </c>
      <c r="N362" s="214" t="s">
        <v>40</v>
      </c>
      <c r="O362" s="85"/>
      <c r="P362" s="215">
        <f>O362*H362</f>
        <v>0</v>
      </c>
      <c r="Q362" s="215">
        <v>0</v>
      </c>
      <c r="R362" s="215">
        <f>Q362*H362</f>
        <v>0</v>
      </c>
      <c r="S362" s="215">
        <v>0</v>
      </c>
      <c r="T362" s="216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17" t="s">
        <v>132</v>
      </c>
      <c r="AT362" s="217" t="s">
        <v>127</v>
      </c>
      <c r="AU362" s="217" t="s">
        <v>77</v>
      </c>
      <c r="AY362" s="18" t="s">
        <v>125</v>
      </c>
      <c r="BE362" s="218">
        <f>IF(N362="základní",J362,0)</f>
        <v>0</v>
      </c>
      <c r="BF362" s="218">
        <f>IF(N362="snížená",J362,0)</f>
        <v>0</v>
      </c>
      <c r="BG362" s="218">
        <f>IF(N362="zákl. přenesená",J362,0)</f>
        <v>0</v>
      </c>
      <c r="BH362" s="218">
        <f>IF(N362="sníž. přenesená",J362,0)</f>
        <v>0</v>
      </c>
      <c r="BI362" s="218">
        <f>IF(N362="nulová",J362,0)</f>
        <v>0</v>
      </c>
      <c r="BJ362" s="18" t="s">
        <v>77</v>
      </c>
      <c r="BK362" s="218">
        <f>ROUND(I362*H362,2)</f>
        <v>0</v>
      </c>
      <c r="BL362" s="18" t="s">
        <v>132</v>
      </c>
      <c r="BM362" s="217" t="s">
        <v>567</v>
      </c>
    </row>
    <row r="363" s="2" customFormat="1">
      <c r="A363" s="39"/>
      <c r="B363" s="40"/>
      <c r="C363" s="41"/>
      <c r="D363" s="219" t="s">
        <v>134</v>
      </c>
      <c r="E363" s="41"/>
      <c r="F363" s="220" t="s">
        <v>568</v>
      </c>
      <c r="G363" s="41"/>
      <c r="H363" s="41"/>
      <c r="I363" s="221"/>
      <c r="J363" s="41"/>
      <c r="K363" s="41"/>
      <c r="L363" s="45"/>
      <c r="M363" s="222"/>
      <c r="N363" s="223"/>
      <c r="O363" s="85"/>
      <c r="P363" s="85"/>
      <c r="Q363" s="85"/>
      <c r="R363" s="85"/>
      <c r="S363" s="85"/>
      <c r="T363" s="86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134</v>
      </c>
      <c r="AU363" s="18" t="s">
        <v>77</v>
      </c>
    </row>
    <row r="364" s="13" customFormat="1">
      <c r="A364" s="13"/>
      <c r="B364" s="226"/>
      <c r="C364" s="227"/>
      <c r="D364" s="219" t="s">
        <v>144</v>
      </c>
      <c r="E364" s="228" t="s">
        <v>19</v>
      </c>
      <c r="F364" s="229" t="s">
        <v>569</v>
      </c>
      <c r="G364" s="227"/>
      <c r="H364" s="230">
        <v>1</v>
      </c>
      <c r="I364" s="231"/>
      <c r="J364" s="227"/>
      <c r="K364" s="227"/>
      <c r="L364" s="232"/>
      <c r="M364" s="233"/>
      <c r="N364" s="234"/>
      <c r="O364" s="234"/>
      <c r="P364" s="234"/>
      <c r="Q364" s="234"/>
      <c r="R364" s="234"/>
      <c r="S364" s="234"/>
      <c r="T364" s="235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6" t="s">
        <v>144</v>
      </c>
      <c r="AU364" s="236" t="s">
        <v>77</v>
      </c>
      <c r="AV364" s="13" t="s">
        <v>79</v>
      </c>
      <c r="AW364" s="13" t="s">
        <v>31</v>
      </c>
      <c r="AX364" s="13" t="s">
        <v>77</v>
      </c>
      <c r="AY364" s="236" t="s">
        <v>125</v>
      </c>
    </row>
    <row r="365" s="2" customFormat="1" ht="16.5" customHeight="1">
      <c r="A365" s="39"/>
      <c r="B365" s="40"/>
      <c r="C365" s="206" t="s">
        <v>570</v>
      </c>
      <c r="D365" s="206" t="s">
        <v>127</v>
      </c>
      <c r="E365" s="207" t="s">
        <v>571</v>
      </c>
      <c r="F365" s="208" t="s">
        <v>572</v>
      </c>
      <c r="G365" s="209" t="s">
        <v>301</v>
      </c>
      <c r="H365" s="210">
        <v>8</v>
      </c>
      <c r="I365" s="211"/>
      <c r="J365" s="212">
        <f>ROUND(I365*H365,2)</f>
        <v>0</v>
      </c>
      <c r="K365" s="208" t="s">
        <v>19</v>
      </c>
      <c r="L365" s="45"/>
      <c r="M365" s="213" t="s">
        <v>19</v>
      </c>
      <c r="N365" s="214" t="s">
        <v>40</v>
      </c>
      <c r="O365" s="85"/>
      <c r="P365" s="215">
        <f>O365*H365</f>
        <v>0</v>
      </c>
      <c r="Q365" s="215">
        <v>0</v>
      </c>
      <c r="R365" s="215">
        <f>Q365*H365</f>
        <v>0</v>
      </c>
      <c r="S365" s="215">
        <v>0</v>
      </c>
      <c r="T365" s="216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17" t="s">
        <v>132</v>
      </c>
      <c r="AT365" s="217" t="s">
        <v>127</v>
      </c>
      <c r="AU365" s="217" t="s">
        <v>77</v>
      </c>
      <c r="AY365" s="18" t="s">
        <v>125</v>
      </c>
      <c r="BE365" s="218">
        <f>IF(N365="základní",J365,0)</f>
        <v>0</v>
      </c>
      <c r="BF365" s="218">
        <f>IF(N365="snížená",J365,0)</f>
        <v>0</v>
      </c>
      <c r="BG365" s="218">
        <f>IF(N365="zákl. přenesená",J365,0)</f>
        <v>0</v>
      </c>
      <c r="BH365" s="218">
        <f>IF(N365="sníž. přenesená",J365,0)</f>
        <v>0</v>
      </c>
      <c r="BI365" s="218">
        <f>IF(N365="nulová",J365,0)</f>
        <v>0</v>
      </c>
      <c r="BJ365" s="18" t="s">
        <v>77</v>
      </c>
      <c r="BK365" s="218">
        <f>ROUND(I365*H365,2)</f>
        <v>0</v>
      </c>
      <c r="BL365" s="18" t="s">
        <v>132</v>
      </c>
      <c r="BM365" s="217" t="s">
        <v>573</v>
      </c>
    </row>
    <row r="366" s="2" customFormat="1">
      <c r="A366" s="39"/>
      <c r="B366" s="40"/>
      <c r="C366" s="41"/>
      <c r="D366" s="219" t="s">
        <v>134</v>
      </c>
      <c r="E366" s="41"/>
      <c r="F366" s="220" t="s">
        <v>574</v>
      </c>
      <c r="G366" s="41"/>
      <c r="H366" s="41"/>
      <c r="I366" s="221"/>
      <c r="J366" s="41"/>
      <c r="K366" s="41"/>
      <c r="L366" s="45"/>
      <c r="M366" s="222"/>
      <c r="N366" s="223"/>
      <c r="O366" s="85"/>
      <c r="P366" s="85"/>
      <c r="Q366" s="85"/>
      <c r="R366" s="85"/>
      <c r="S366" s="85"/>
      <c r="T366" s="86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134</v>
      </c>
      <c r="AU366" s="18" t="s">
        <v>77</v>
      </c>
    </row>
    <row r="367" s="13" customFormat="1">
      <c r="A367" s="13"/>
      <c r="B367" s="226"/>
      <c r="C367" s="227"/>
      <c r="D367" s="219" t="s">
        <v>144</v>
      </c>
      <c r="E367" s="228" t="s">
        <v>19</v>
      </c>
      <c r="F367" s="229" t="s">
        <v>575</v>
      </c>
      <c r="G367" s="227"/>
      <c r="H367" s="230">
        <v>8</v>
      </c>
      <c r="I367" s="231"/>
      <c r="J367" s="227"/>
      <c r="K367" s="227"/>
      <c r="L367" s="232"/>
      <c r="M367" s="233"/>
      <c r="N367" s="234"/>
      <c r="O367" s="234"/>
      <c r="P367" s="234"/>
      <c r="Q367" s="234"/>
      <c r="R367" s="234"/>
      <c r="S367" s="234"/>
      <c r="T367" s="235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6" t="s">
        <v>144</v>
      </c>
      <c r="AU367" s="236" t="s">
        <v>77</v>
      </c>
      <c r="AV367" s="13" t="s">
        <v>79</v>
      </c>
      <c r="AW367" s="13" t="s">
        <v>31</v>
      </c>
      <c r="AX367" s="13" t="s">
        <v>77</v>
      </c>
      <c r="AY367" s="236" t="s">
        <v>125</v>
      </c>
    </row>
    <row r="368" s="2" customFormat="1" ht="16.5" customHeight="1">
      <c r="A368" s="39"/>
      <c r="B368" s="40"/>
      <c r="C368" s="206" t="s">
        <v>576</v>
      </c>
      <c r="D368" s="206" t="s">
        <v>127</v>
      </c>
      <c r="E368" s="207" t="s">
        <v>577</v>
      </c>
      <c r="F368" s="208" t="s">
        <v>578</v>
      </c>
      <c r="G368" s="209" t="s">
        <v>301</v>
      </c>
      <c r="H368" s="210">
        <v>2</v>
      </c>
      <c r="I368" s="211"/>
      <c r="J368" s="212">
        <f>ROUND(I368*H368,2)</f>
        <v>0</v>
      </c>
      <c r="K368" s="208" t="s">
        <v>19</v>
      </c>
      <c r="L368" s="45"/>
      <c r="M368" s="213" t="s">
        <v>19</v>
      </c>
      <c r="N368" s="214" t="s">
        <v>40</v>
      </c>
      <c r="O368" s="85"/>
      <c r="P368" s="215">
        <f>O368*H368</f>
        <v>0</v>
      </c>
      <c r="Q368" s="215">
        <v>0</v>
      </c>
      <c r="R368" s="215">
        <f>Q368*H368</f>
        <v>0</v>
      </c>
      <c r="S368" s="215">
        <v>0</v>
      </c>
      <c r="T368" s="216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17" t="s">
        <v>132</v>
      </c>
      <c r="AT368" s="217" t="s">
        <v>127</v>
      </c>
      <c r="AU368" s="217" t="s">
        <v>77</v>
      </c>
      <c r="AY368" s="18" t="s">
        <v>125</v>
      </c>
      <c r="BE368" s="218">
        <f>IF(N368="základní",J368,0)</f>
        <v>0</v>
      </c>
      <c r="BF368" s="218">
        <f>IF(N368="snížená",J368,0)</f>
        <v>0</v>
      </c>
      <c r="BG368" s="218">
        <f>IF(N368="zákl. přenesená",J368,0)</f>
        <v>0</v>
      </c>
      <c r="BH368" s="218">
        <f>IF(N368="sníž. přenesená",J368,0)</f>
        <v>0</v>
      </c>
      <c r="BI368" s="218">
        <f>IF(N368="nulová",J368,0)</f>
        <v>0</v>
      </c>
      <c r="BJ368" s="18" t="s">
        <v>77</v>
      </c>
      <c r="BK368" s="218">
        <f>ROUND(I368*H368,2)</f>
        <v>0</v>
      </c>
      <c r="BL368" s="18" t="s">
        <v>132</v>
      </c>
      <c r="BM368" s="217" t="s">
        <v>579</v>
      </c>
    </row>
    <row r="369" s="2" customFormat="1">
      <c r="A369" s="39"/>
      <c r="B369" s="40"/>
      <c r="C369" s="41"/>
      <c r="D369" s="219" t="s">
        <v>134</v>
      </c>
      <c r="E369" s="41"/>
      <c r="F369" s="220" t="s">
        <v>580</v>
      </c>
      <c r="G369" s="41"/>
      <c r="H369" s="41"/>
      <c r="I369" s="221"/>
      <c r="J369" s="41"/>
      <c r="K369" s="41"/>
      <c r="L369" s="45"/>
      <c r="M369" s="222"/>
      <c r="N369" s="223"/>
      <c r="O369" s="85"/>
      <c r="P369" s="85"/>
      <c r="Q369" s="85"/>
      <c r="R369" s="85"/>
      <c r="S369" s="85"/>
      <c r="T369" s="86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134</v>
      </c>
      <c r="AU369" s="18" t="s">
        <v>77</v>
      </c>
    </row>
    <row r="370" s="2" customFormat="1" ht="16.5" customHeight="1">
      <c r="A370" s="39"/>
      <c r="B370" s="40"/>
      <c r="C370" s="206" t="s">
        <v>581</v>
      </c>
      <c r="D370" s="206" t="s">
        <v>127</v>
      </c>
      <c r="E370" s="207" t="s">
        <v>582</v>
      </c>
      <c r="F370" s="208" t="s">
        <v>583</v>
      </c>
      <c r="G370" s="209" t="s">
        <v>584</v>
      </c>
      <c r="H370" s="210">
        <v>1</v>
      </c>
      <c r="I370" s="211"/>
      <c r="J370" s="212">
        <f>ROUND(I370*H370,2)</f>
        <v>0</v>
      </c>
      <c r="K370" s="208" t="s">
        <v>19</v>
      </c>
      <c r="L370" s="45"/>
      <c r="M370" s="213" t="s">
        <v>19</v>
      </c>
      <c r="N370" s="214" t="s">
        <v>40</v>
      </c>
      <c r="O370" s="85"/>
      <c r="P370" s="215">
        <f>O370*H370</f>
        <v>0</v>
      </c>
      <c r="Q370" s="215">
        <v>0</v>
      </c>
      <c r="R370" s="215">
        <f>Q370*H370</f>
        <v>0</v>
      </c>
      <c r="S370" s="215">
        <v>0</v>
      </c>
      <c r="T370" s="216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17" t="s">
        <v>132</v>
      </c>
      <c r="AT370" s="217" t="s">
        <v>127</v>
      </c>
      <c r="AU370" s="217" t="s">
        <v>77</v>
      </c>
      <c r="AY370" s="18" t="s">
        <v>125</v>
      </c>
      <c r="BE370" s="218">
        <f>IF(N370="základní",J370,0)</f>
        <v>0</v>
      </c>
      <c r="BF370" s="218">
        <f>IF(N370="snížená",J370,0)</f>
        <v>0</v>
      </c>
      <c r="BG370" s="218">
        <f>IF(N370="zákl. přenesená",J370,0)</f>
        <v>0</v>
      </c>
      <c r="BH370" s="218">
        <f>IF(N370="sníž. přenesená",J370,0)</f>
        <v>0</v>
      </c>
      <c r="BI370" s="218">
        <f>IF(N370="nulová",J370,0)</f>
        <v>0</v>
      </c>
      <c r="BJ370" s="18" t="s">
        <v>77</v>
      </c>
      <c r="BK370" s="218">
        <f>ROUND(I370*H370,2)</f>
        <v>0</v>
      </c>
      <c r="BL370" s="18" t="s">
        <v>132</v>
      </c>
      <c r="BM370" s="217" t="s">
        <v>585</v>
      </c>
    </row>
    <row r="371" s="2" customFormat="1">
      <c r="A371" s="39"/>
      <c r="B371" s="40"/>
      <c r="C371" s="41"/>
      <c r="D371" s="219" t="s">
        <v>134</v>
      </c>
      <c r="E371" s="41"/>
      <c r="F371" s="220" t="s">
        <v>583</v>
      </c>
      <c r="G371" s="41"/>
      <c r="H371" s="41"/>
      <c r="I371" s="221"/>
      <c r="J371" s="41"/>
      <c r="K371" s="41"/>
      <c r="L371" s="45"/>
      <c r="M371" s="222"/>
      <c r="N371" s="223"/>
      <c r="O371" s="85"/>
      <c r="P371" s="85"/>
      <c r="Q371" s="85"/>
      <c r="R371" s="85"/>
      <c r="S371" s="85"/>
      <c r="T371" s="86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134</v>
      </c>
      <c r="AU371" s="18" t="s">
        <v>77</v>
      </c>
    </row>
    <row r="372" s="2" customFormat="1" ht="16.5" customHeight="1">
      <c r="A372" s="39"/>
      <c r="B372" s="40"/>
      <c r="C372" s="206" t="s">
        <v>586</v>
      </c>
      <c r="D372" s="206" t="s">
        <v>127</v>
      </c>
      <c r="E372" s="207" t="s">
        <v>587</v>
      </c>
      <c r="F372" s="208" t="s">
        <v>588</v>
      </c>
      <c r="G372" s="209" t="s">
        <v>584</v>
      </c>
      <c r="H372" s="210">
        <v>1</v>
      </c>
      <c r="I372" s="211"/>
      <c r="J372" s="212">
        <f>ROUND(I372*H372,2)</f>
        <v>0</v>
      </c>
      <c r="K372" s="208" t="s">
        <v>19</v>
      </c>
      <c r="L372" s="45"/>
      <c r="M372" s="213" t="s">
        <v>19</v>
      </c>
      <c r="N372" s="214" t="s">
        <v>40</v>
      </c>
      <c r="O372" s="85"/>
      <c r="P372" s="215">
        <f>O372*H372</f>
        <v>0</v>
      </c>
      <c r="Q372" s="215">
        <v>0</v>
      </c>
      <c r="R372" s="215">
        <f>Q372*H372</f>
        <v>0</v>
      </c>
      <c r="S372" s="215">
        <v>0</v>
      </c>
      <c r="T372" s="216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17" t="s">
        <v>132</v>
      </c>
      <c r="AT372" s="217" t="s">
        <v>127</v>
      </c>
      <c r="AU372" s="217" t="s">
        <v>77</v>
      </c>
      <c r="AY372" s="18" t="s">
        <v>125</v>
      </c>
      <c r="BE372" s="218">
        <f>IF(N372="základní",J372,0)</f>
        <v>0</v>
      </c>
      <c r="BF372" s="218">
        <f>IF(N372="snížená",J372,0)</f>
        <v>0</v>
      </c>
      <c r="BG372" s="218">
        <f>IF(N372="zákl. přenesená",J372,0)</f>
        <v>0</v>
      </c>
      <c r="BH372" s="218">
        <f>IF(N372="sníž. přenesená",J372,0)</f>
        <v>0</v>
      </c>
      <c r="BI372" s="218">
        <f>IF(N372="nulová",J372,0)</f>
        <v>0</v>
      </c>
      <c r="BJ372" s="18" t="s">
        <v>77</v>
      </c>
      <c r="BK372" s="218">
        <f>ROUND(I372*H372,2)</f>
        <v>0</v>
      </c>
      <c r="BL372" s="18" t="s">
        <v>132</v>
      </c>
      <c r="BM372" s="217" t="s">
        <v>589</v>
      </c>
    </row>
    <row r="373" s="2" customFormat="1">
      <c r="A373" s="39"/>
      <c r="B373" s="40"/>
      <c r="C373" s="41"/>
      <c r="D373" s="219" t="s">
        <v>134</v>
      </c>
      <c r="E373" s="41"/>
      <c r="F373" s="220" t="s">
        <v>588</v>
      </c>
      <c r="G373" s="41"/>
      <c r="H373" s="41"/>
      <c r="I373" s="221"/>
      <c r="J373" s="41"/>
      <c r="K373" s="41"/>
      <c r="L373" s="45"/>
      <c r="M373" s="222"/>
      <c r="N373" s="223"/>
      <c r="O373" s="85"/>
      <c r="P373" s="85"/>
      <c r="Q373" s="85"/>
      <c r="R373" s="85"/>
      <c r="S373" s="85"/>
      <c r="T373" s="86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134</v>
      </c>
      <c r="AU373" s="18" t="s">
        <v>77</v>
      </c>
    </row>
    <row r="374" s="12" customFormat="1" ht="25.92" customHeight="1">
      <c r="A374" s="12"/>
      <c r="B374" s="190"/>
      <c r="C374" s="191"/>
      <c r="D374" s="192" t="s">
        <v>68</v>
      </c>
      <c r="E374" s="193" t="s">
        <v>590</v>
      </c>
      <c r="F374" s="193" t="s">
        <v>591</v>
      </c>
      <c r="G374" s="191"/>
      <c r="H374" s="191"/>
      <c r="I374" s="194"/>
      <c r="J374" s="195">
        <f>BK374</f>
        <v>0</v>
      </c>
      <c r="K374" s="191"/>
      <c r="L374" s="196"/>
      <c r="M374" s="197"/>
      <c r="N374" s="198"/>
      <c r="O374" s="198"/>
      <c r="P374" s="199">
        <f>SUM(P375:P379)</f>
        <v>0</v>
      </c>
      <c r="Q374" s="198"/>
      <c r="R374" s="199">
        <f>SUM(R375:R379)</f>
        <v>0</v>
      </c>
      <c r="S374" s="198"/>
      <c r="T374" s="200">
        <f>SUM(T375:T379)</f>
        <v>0</v>
      </c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R374" s="201" t="s">
        <v>167</v>
      </c>
      <c r="AT374" s="202" t="s">
        <v>68</v>
      </c>
      <c r="AU374" s="202" t="s">
        <v>69</v>
      </c>
      <c r="AY374" s="201" t="s">
        <v>125</v>
      </c>
      <c r="BK374" s="203">
        <f>SUM(BK375:BK379)</f>
        <v>0</v>
      </c>
    </row>
    <row r="375" s="2" customFormat="1" ht="16.5" customHeight="1">
      <c r="A375" s="39"/>
      <c r="B375" s="40"/>
      <c r="C375" s="206" t="s">
        <v>592</v>
      </c>
      <c r="D375" s="206" t="s">
        <v>127</v>
      </c>
      <c r="E375" s="207" t="s">
        <v>593</v>
      </c>
      <c r="F375" s="208" t="s">
        <v>594</v>
      </c>
      <c r="G375" s="209" t="s">
        <v>584</v>
      </c>
      <c r="H375" s="210">
        <v>1</v>
      </c>
      <c r="I375" s="211"/>
      <c r="J375" s="212">
        <f>ROUND(I375*H375,2)</f>
        <v>0</v>
      </c>
      <c r="K375" s="208" t="s">
        <v>19</v>
      </c>
      <c r="L375" s="45"/>
      <c r="M375" s="213" t="s">
        <v>19</v>
      </c>
      <c r="N375" s="214" t="s">
        <v>40</v>
      </c>
      <c r="O375" s="85"/>
      <c r="P375" s="215">
        <f>O375*H375</f>
        <v>0</v>
      </c>
      <c r="Q375" s="215">
        <v>0</v>
      </c>
      <c r="R375" s="215">
        <f>Q375*H375</f>
        <v>0</v>
      </c>
      <c r="S375" s="215">
        <v>0</v>
      </c>
      <c r="T375" s="216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17" t="s">
        <v>132</v>
      </c>
      <c r="AT375" s="217" t="s">
        <v>127</v>
      </c>
      <c r="AU375" s="217" t="s">
        <v>77</v>
      </c>
      <c r="AY375" s="18" t="s">
        <v>125</v>
      </c>
      <c r="BE375" s="218">
        <f>IF(N375="základní",J375,0)</f>
        <v>0</v>
      </c>
      <c r="BF375" s="218">
        <f>IF(N375="snížená",J375,0)</f>
        <v>0</v>
      </c>
      <c r="BG375" s="218">
        <f>IF(N375="zákl. přenesená",J375,0)</f>
        <v>0</v>
      </c>
      <c r="BH375" s="218">
        <f>IF(N375="sníž. přenesená",J375,0)</f>
        <v>0</v>
      </c>
      <c r="BI375" s="218">
        <f>IF(N375="nulová",J375,0)</f>
        <v>0</v>
      </c>
      <c r="BJ375" s="18" t="s">
        <v>77</v>
      </c>
      <c r="BK375" s="218">
        <f>ROUND(I375*H375,2)</f>
        <v>0</v>
      </c>
      <c r="BL375" s="18" t="s">
        <v>132</v>
      </c>
      <c r="BM375" s="217" t="s">
        <v>595</v>
      </c>
    </row>
    <row r="376" s="2" customFormat="1">
      <c r="A376" s="39"/>
      <c r="B376" s="40"/>
      <c r="C376" s="41"/>
      <c r="D376" s="219" t="s">
        <v>134</v>
      </c>
      <c r="E376" s="41"/>
      <c r="F376" s="220" t="s">
        <v>596</v>
      </c>
      <c r="G376" s="41"/>
      <c r="H376" s="41"/>
      <c r="I376" s="221"/>
      <c r="J376" s="41"/>
      <c r="K376" s="41"/>
      <c r="L376" s="45"/>
      <c r="M376" s="222"/>
      <c r="N376" s="223"/>
      <c r="O376" s="85"/>
      <c r="P376" s="85"/>
      <c r="Q376" s="85"/>
      <c r="R376" s="85"/>
      <c r="S376" s="85"/>
      <c r="T376" s="86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134</v>
      </c>
      <c r="AU376" s="18" t="s">
        <v>77</v>
      </c>
    </row>
    <row r="377" s="2" customFormat="1" ht="16.5" customHeight="1">
      <c r="A377" s="39"/>
      <c r="B377" s="40"/>
      <c r="C377" s="206" t="s">
        <v>597</v>
      </c>
      <c r="D377" s="206" t="s">
        <v>127</v>
      </c>
      <c r="E377" s="207" t="s">
        <v>598</v>
      </c>
      <c r="F377" s="208" t="s">
        <v>599</v>
      </c>
      <c r="G377" s="209" t="s">
        <v>584</v>
      </c>
      <c r="H377" s="210">
        <v>1</v>
      </c>
      <c r="I377" s="211"/>
      <c r="J377" s="212">
        <f>ROUND(I377*H377,2)</f>
        <v>0</v>
      </c>
      <c r="K377" s="208" t="s">
        <v>19</v>
      </c>
      <c r="L377" s="45"/>
      <c r="M377" s="213" t="s">
        <v>19</v>
      </c>
      <c r="N377" s="214" t="s">
        <v>40</v>
      </c>
      <c r="O377" s="85"/>
      <c r="P377" s="215">
        <f>O377*H377</f>
        <v>0</v>
      </c>
      <c r="Q377" s="215">
        <v>0</v>
      </c>
      <c r="R377" s="215">
        <f>Q377*H377</f>
        <v>0</v>
      </c>
      <c r="S377" s="215">
        <v>0</v>
      </c>
      <c r="T377" s="216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17" t="s">
        <v>132</v>
      </c>
      <c r="AT377" s="217" t="s">
        <v>127</v>
      </c>
      <c r="AU377" s="217" t="s">
        <v>77</v>
      </c>
      <c r="AY377" s="18" t="s">
        <v>125</v>
      </c>
      <c r="BE377" s="218">
        <f>IF(N377="základní",J377,0)</f>
        <v>0</v>
      </c>
      <c r="BF377" s="218">
        <f>IF(N377="snížená",J377,0)</f>
        <v>0</v>
      </c>
      <c r="BG377" s="218">
        <f>IF(N377="zákl. přenesená",J377,0)</f>
        <v>0</v>
      </c>
      <c r="BH377" s="218">
        <f>IF(N377="sníž. přenesená",J377,0)</f>
        <v>0</v>
      </c>
      <c r="BI377" s="218">
        <f>IF(N377="nulová",J377,0)</f>
        <v>0</v>
      </c>
      <c r="BJ377" s="18" t="s">
        <v>77</v>
      </c>
      <c r="BK377" s="218">
        <f>ROUND(I377*H377,2)</f>
        <v>0</v>
      </c>
      <c r="BL377" s="18" t="s">
        <v>132</v>
      </c>
      <c r="BM377" s="217" t="s">
        <v>600</v>
      </c>
    </row>
    <row r="378" s="2" customFormat="1">
      <c r="A378" s="39"/>
      <c r="B378" s="40"/>
      <c r="C378" s="41"/>
      <c r="D378" s="219" t="s">
        <v>134</v>
      </c>
      <c r="E378" s="41"/>
      <c r="F378" s="220" t="s">
        <v>601</v>
      </c>
      <c r="G378" s="41"/>
      <c r="H378" s="41"/>
      <c r="I378" s="221"/>
      <c r="J378" s="41"/>
      <c r="K378" s="41"/>
      <c r="L378" s="45"/>
      <c r="M378" s="222"/>
      <c r="N378" s="223"/>
      <c r="O378" s="85"/>
      <c r="P378" s="85"/>
      <c r="Q378" s="85"/>
      <c r="R378" s="85"/>
      <c r="S378" s="85"/>
      <c r="T378" s="86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134</v>
      </c>
      <c r="AU378" s="18" t="s">
        <v>77</v>
      </c>
    </row>
    <row r="379" s="2" customFormat="1">
      <c r="A379" s="39"/>
      <c r="B379" s="40"/>
      <c r="C379" s="41"/>
      <c r="D379" s="219" t="s">
        <v>487</v>
      </c>
      <c r="E379" s="41"/>
      <c r="F379" s="268" t="s">
        <v>602</v>
      </c>
      <c r="G379" s="41"/>
      <c r="H379" s="41"/>
      <c r="I379" s="221"/>
      <c r="J379" s="41"/>
      <c r="K379" s="41"/>
      <c r="L379" s="45"/>
      <c r="M379" s="269"/>
      <c r="N379" s="270"/>
      <c r="O379" s="271"/>
      <c r="P379" s="271"/>
      <c r="Q379" s="271"/>
      <c r="R379" s="271"/>
      <c r="S379" s="271"/>
      <c r="T379" s="272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487</v>
      </c>
      <c r="AU379" s="18" t="s">
        <v>77</v>
      </c>
    </row>
    <row r="380" s="2" customFormat="1" ht="6.96" customHeight="1">
      <c r="A380" s="39"/>
      <c r="B380" s="60"/>
      <c r="C380" s="61"/>
      <c r="D380" s="61"/>
      <c r="E380" s="61"/>
      <c r="F380" s="61"/>
      <c r="G380" s="61"/>
      <c r="H380" s="61"/>
      <c r="I380" s="61"/>
      <c r="J380" s="61"/>
      <c r="K380" s="61"/>
      <c r="L380" s="45"/>
      <c r="M380" s="39"/>
      <c r="O380" s="39"/>
      <c r="P380" s="39"/>
      <c r="Q380" s="39"/>
      <c r="R380" s="39"/>
      <c r="S380" s="39"/>
      <c r="T380" s="39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</row>
  </sheetData>
  <sheetProtection sheet="1" autoFilter="0" formatColumns="0" formatRows="0" objects="1" scenarios="1" spinCount="100000" saltValue="wITKawq0c7yQCT/0Bbyqkw4ijXpeRVhwsSRM8IBW82yW23avfVWvyMFl0w9ICebb7KUWB5ZBWFcbMsXSEazyUw==" hashValue="hb3qBjpf30nwN0V7sMgKPNxXF25N/+871SyGj4VD16C44js7YbsjOzT0JQjKz/7JZUu0zhZkfNYihJFnH56Wfg==" algorithmName="SHA-512" password="CC35"/>
  <autoFilter ref="C92:K379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hyperlinks>
    <hyperlink ref="F98" r:id="rId1" display="https://podminky.urs.cz/item/CS_URS_2022_01/113107142"/>
    <hyperlink ref="F101" r:id="rId2" display="https://podminky.urs.cz/item/CS_URS_2022_01/113152112"/>
    <hyperlink ref="F105" r:id="rId3" display="https://podminky.urs.cz/item/CS_URS_2022_01/121151123"/>
    <hyperlink ref="F109" r:id="rId4" display="https://podminky.urs.cz/item/CS_URS_2022_01/122251105"/>
    <hyperlink ref="F121" r:id="rId5" display="https://podminky.urs.cz/item/CS_URS_2022_01/131251102"/>
    <hyperlink ref="F125" r:id="rId6" display="https://podminky.urs.cz/item/CS_URS_2022_01/132212112"/>
    <hyperlink ref="F129" r:id="rId7" display="https://podminky.urs.cz/item/CS_URS_2022_01/132251103"/>
    <hyperlink ref="F133" r:id="rId8" display="https://podminky.urs.cz/item/CS_URS_2022_01/162651111"/>
    <hyperlink ref="F137" r:id="rId9" display="https://podminky.urs.cz/item/CS_URS_2022_01/162751117"/>
    <hyperlink ref="F147" r:id="rId10" display="https://podminky.urs.cz/item/CS_URS_2022_01/162751119"/>
    <hyperlink ref="F151" r:id="rId11" display="https://podminky.urs.cz/item/CS_URS_2022_01/167151111"/>
    <hyperlink ref="F154" r:id="rId12" display="https://podminky.urs.cz/item/CS_URS_2022_01/171152111"/>
    <hyperlink ref="F157" r:id="rId13" display="https://podminky.urs.cz/item/CS_URS_2022_01/171201221"/>
    <hyperlink ref="F161" r:id="rId14" display="https://podminky.urs.cz/item/CS_URS_2022_01/171251201"/>
    <hyperlink ref="F164" r:id="rId15" display="https://podminky.urs.cz/item/CS_URS_2022_01/174151101"/>
    <hyperlink ref="F168" r:id="rId16" display="https://podminky.urs.cz/item/CS_URS_2022_01/174251101"/>
    <hyperlink ref="F172" r:id="rId17" display="https://podminky.urs.cz/item/CS_URS_2022_01/181152302"/>
    <hyperlink ref="F179" r:id="rId18" display="https://podminky.urs.cz/item/CS_URS_2022_01/181351113"/>
    <hyperlink ref="F183" r:id="rId19" display="https://podminky.urs.cz/item/CS_URS_2022_01/182251101"/>
    <hyperlink ref="F188" r:id="rId20" display="https://podminky.urs.cz/item/CS_URS_2022_01/111103401"/>
    <hyperlink ref="F192" r:id="rId21" display="https://podminky.urs.cz/item/CS_URS_2022_01/111209111"/>
    <hyperlink ref="F199" r:id="rId22" display="https://podminky.urs.cz/item/CS_URS_2022_01/112211112"/>
    <hyperlink ref="F202" r:id="rId23" display="https://podminky.urs.cz/item/CS_URS_2022_01/112251102"/>
    <hyperlink ref="F205" r:id="rId24" display="https://podminky.urs.cz/item/CS_URS_2022_01/162201422"/>
    <hyperlink ref="F208" r:id="rId25" display="https://podminky.urs.cz/item/CS_URS_2022_01/181451123"/>
    <hyperlink ref="F216" r:id="rId26" display="https://podminky.urs.cz/item/CS_URS_2022_01/214500111"/>
    <hyperlink ref="F223" r:id="rId27" display="https://podminky.urs.cz/item/CS_URS_2022_01/451573111"/>
    <hyperlink ref="F233" r:id="rId28" display="https://podminky.urs.cz/item/CS_URS_2022_01/452312131"/>
    <hyperlink ref="F239" r:id="rId29" display="https://podminky.urs.cz/item/CS_URS_2022_01/452351101"/>
    <hyperlink ref="F245" r:id="rId30" display="https://podminky.urs.cz/item/CS_URS_2022_01/457971111"/>
    <hyperlink ref="F252" r:id="rId31" display="https://podminky.urs.cz/item/CS_URS_2022_01/561051121"/>
    <hyperlink ref="F259" r:id="rId32" display="https://podminky.urs.cz/item/CS_URS_2022_01/564851111"/>
    <hyperlink ref="F263" r:id="rId33" display="https://podminky.urs.cz/item/CS_URS_2022_01/564861111"/>
    <hyperlink ref="F276" r:id="rId34" display="https://podminky.urs.cz/item/CS_URS_2022_01/822392111"/>
    <hyperlink ref="F283" r:id="rId35" display="https://podminky.urs.cz/item/CS_URS_2022_01/871218113"/>
    <hyperlink ref="F289" r:id="rId36" display="https://podminky.urs.cz/item/CS_URS_2022_01/SPC02"/>
    <hyperlink ref="F294" r:id="rId37" display="https://podminky.urs.cz/item/CS_URS_2022_01/916131213"/>
    <hyperlink ref="F302" r:id="rId38" display="https://podminky.urs.cz/item/CS_URS_2022_01/919311112"/>
    <hyperlink ref="F308" r:id="rId39" display="https://podminky.urs.cz/item/CS_URS_2022_01/919735114"/>
    <hyperlink ref="F313" r:id="rId40" display="https://podminky.urs.cz/item/CS_URS_2022_01/935112211"/>
    <hyperlink ref="F329" r:id="rId41" display="https://podminky.urs.cz/item/CS_URS_2022_01/997013873"/>
    <hyperlink ref="F333" r:id="rId42" display="https://podminky.urs.cz/item/CS_URS_2022_01/997013875"/>
    <hyperlink ref="F337" r:id="rId43" display="https://podminky.urs.cz/item/CS_URS_2022_01/997211511"/>
    <hyperlink ref="F341" r:id="rId44" display="https://podminky.urs.cz/item/CS_URS_2022_01/997211529"/>
    <hyperlink ref="F345" r:id="rId45" display="https://podminky.urs.cz/item/CS_URS_2022_01/997211612"/>
    <hyperlink ref="F349" r:id="rId46" display="https://podminky.urs.cz/item/CS_URS_2022_01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79</v>
      </c>
    </row>
    <row r="4" s="1" customFormat="1" ht="24.96" customHeight="1">
      <c r="B4" s="21"/>
      <c r="D4" s="132" t="s">
        <v>89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Polní cesta VC30 Skalice u Znojma</v>
      </c>
      <c r="F7" s="134"/>
      <c r="G7" s="134"/>
      <c r="H7" s="134"/>
      <c r="L7" s="21"/>
    </row>
    <row r="8" s="2" customFormat="1" ht="12" customHeight="1">
      <c r="A8" s="39"/>
      <c r="B8" s="45"/>
      <c r="C8" s="39"/>
      <c r="D8" s="134" t="s">
        <v>90</v>
      </c>
      <c r="E8" s="39"/>
      <c r="F8" s="39"/>
      <c r="G8" s="39"/>
      <c r="H8" s="39"/>
      <c r="I8" s="39"/>
      <c r="J8" s="39"/>
      <c r="K8" s="39"/>
      <c r="L8" s="13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7" t="s">
        <v>603</v>
      </c>
      <c r="F9" s="39"/>
      <c r="G9" s="39"/>
      <c r="H9" s="39"/>
      <c r="I9" s="39"/>
      <c r="J9" s="39"/>
      <c r="K9" s="39"/>
      <c r="L9" s="13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4" t="s">
        <v>18</v>
      </c>
      <c r="E11" s="39"/>
      <c r="F11" s="138" t="s">
        <v>19</v>
      </c>
      <c r="G11" s="39"/>
      <c r="H11" s="39"/>
      <c r="I11" s="134" t="s">
        <v>20</v>
      </c>
      <c r="J11" s="138" t="s">
        <v>19</v>
      </c>
      <c r="K11" s="39"/>
      <c r="L11" s="13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4" t="s">
        <v>21</v>
      </c>
      <c r="E12" s="39"/>
      <c r="F12" s="138" t="s">
        <v>22</v>
      </c>
      <c r="G12" s="39"/>
      <c r="H12" s="39"/>
      <c r="I12" s="134" t="s">
        <v>23</v>
      </c>
      <c r="J12" s="139" t="str">
        <f>'Rekapitulace stavby'!AN8</f>
        <v>10. 3. 2022</v>
      </c>
      <c r="K12" s="39"/>
      <c r="L12" s="13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4" t="s">
        <v>25</v>
      </c>
      <c r="E14" s="39"/>
      <c r="F14" s="39"/>
      <c r="G14" s="39"/>
      <c r="H14" s="39"/>
      <c r="I14" s="134" t="s">
        <v>26</v>
      </c>
      <c r="J14" s="138" t="str">
        <f>IF('Rekapitulace stavby'!AN10="","",'Rekapitulace stavby'!AN10)</f>
        <v/>
      </c>
      <c r="K14" s="39"/>
      <c r="L14" s="13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8" t="str">
        <f>IF('Rekapitulace stavby'!E11="","",'Rekapitulace stavby'!E11)</f>
        <v xml:space="preserve"> </v>
      </c>
      <c r="F15" s="39"/>
      <c r="G15" s="39"/>
      <c r="H15" s="39"/>
      <c r="I15" s="134" t="s">
        <v>27</v>
      </c>
      <c r="J15" s="138" t="str">
        <f>IF('Rekapitulace stavby'!AN11="","",'Rekapitulace stavby'!AN11)</f>
        <v/>
      </c>
      <c r="K15" s="39"/>
      <c r="L15" s="13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4" t="s">
        <v>28</v>
      </c>
      <c r="E17" s="39"/>
      <c r="F17" s="39"/>
      <c r="G17" s="39"/>
      <c r="H17" s="39"/>
      <c r="I17" s="134" t="s">
        <v>26</v>
      </c>
      <c r="J17" s="34" t="str">
        <f>'Rekapitulace stavby'!AN13</f>
        <v>Vyplň údaj</v>
      </c>
      <c r="K17" s="39"/>
      <c r="L17" s="13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8"/>
      <c r="G18" s="138"/>
      <c r="H18" s="138"/>
      <c r="I18" s="134" t="s">
        <v>27</v>
      </c>
      <c r="J18" s="34" t="str">
        <f>'Rekapitulace stavby'!AN14</f>
        <v>Vyplň údaj</v>
      </c>
      <c r="K18" s="39"/>
      <c r="L18" s="13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4" t="s">
        <v>30</v>
      </c>
      <c r="E20" s="39"/>
      <c r="F20" s="39"/>
      <c r="G20" s="39"/>
      <c r="H20" s="39"/>
      <c r="I20" s="134" t="s">
        <v>26</v>
      </c>
      <c r="J20" s="138" t="str">
        <f>IF('Rekapitulace stavby'!AN16="","",'Rekapitulace stavby'!AN16)</f>
        <v/>
      </c>
      <c r="K20" s="39"/>
      <c r="L20" s="13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8" t="str">
        <f>IF('Rekapitulace stavby'!E17="","",'Rekapitulace stavby'!E17)</f>
        <v xml:space="preserve"> </v>
      </c>
      <c r="F21" s="39"/>
      <c r="G21" s="39"/>
      <c r="H21" s="39"/>
      <c r="I21" s="134" t="s">
        <v>27</v>
      </c>
      <c r="J21" s="138" t="str">
        <f>IF('Rekapitulace stavby'!AN17="","",'Rekapitulace stavby'!AN17)</f>
        <v/>
      </c>
      <c r="K21" s="39"/>
      <c r="L21" s="13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4" t="s">
        <v>32</v>
      </c>
      <c r="E23" s="39"/>
      <c r="F23" s="39"/>
      <c r="G23" s="39"/>
      <c r="H23" s="39"/>
      <c r="I23" s="134" t="s">
        <v>26</v>
      </c>
      <c r="J23" s="138" t="str">
        <f>IF('Rekapitulace stavby'!AN19="","",'Rekapitulace stavby'!AN19)</f>
        <v/>
      </c>
      <c r="K23" s="39"/>
      <c r="L23" s="13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8" t="str">
        <f>IF('Rekapitulace stavby'!E20="","",'Rekapitulace stavby'!E20)</f>
        <v xml:space="preserve"> </v>
      </c>
      <c r="F24" s="39"/>
      <c r="G24" s="39"/>
      <c r="H24" s="39"/>
      <c r="I24" s="134" t="s">
        <v>27</v>
      </c>
      <c r="J24" s="138" t="str">
        <f>IF('Rekapitulace stavby'!AN20="","",'Rekapitulace stavby'!AN20)</f>
        <v/>
      </c>
      <c r="K24" s="39"/>
      <c r="L24" s="13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4" t="s">
        <v>33</v>
      </c>
      <c r="E26" s="39"/>
      <c r="F26" s="39"/>
      <c r="G26" s="39"/>
      <c r="H26" s="39"/>
      <c r="I26" s="39"/>
      <c r="J26" s="39"/>
      <c r="K26" s="39"/>
      <c r="L26" s="13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4"/>
      <c r="E29" s="144"/>
      <c r="F29" s="144"/>
      <c r="G29" s="144"/>
      <c r="H29" s="144"/>
      <c r="I29" s="144"/>
      <c r="J29" s="144"/>
      <c r="K29" s="144"/>
      <c r="L29" s="13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5" t="s">
        <v>35</v>
      </c>
      <c r="E30" s="39"/>
      <c r="F30" s="39"/>
      <c r="G30" s="39"/>
      <c r="H30" s="39"/>
      <c r="I30" s="39"/>
      <c r="J30" s="146">
        <f>ROUND(J85, 2)</f>
        <v>0</v>
      </c>
      <c r="K30" s="39"/>
      <c r="L30" s="13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4"/>
      <c r="E31" s="144"/>
      <c r="F31" s="144"/>
      <c r="G31" s="144"/>
      <c r="H31" s="144"/>
      <c r="I31" s="144"/>
      <c r="J31" s="144"/>
      <c r="K31" s="144"/>
      <c r="L31" s="13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7" t="s">
        <v>37</v>
      </c>
      <c r="G32" s="39"/>
      <c r="H32" s="39"/>
      <c r="I32" s="147" t="s">
        <v>36</v>
      </c>
      <c r="J32" s="147" t="s">
        <v>38</v>
      </c>
      <c r="K32" s="39"/>
      <c r="L32" s="13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8" t="s">
        <v>39</v>
      </c>
      <c r="E33" s="134" t="s">
        <v>40</v>
      </c>
      <c r="F33" s="149">
        <f>ROUND((SUM(BE85:BE139)),  2)</f>
        <v>0</v>
      </c>
      <c r="G33" s="39"/>
      <c r="H33" s="39"/>
      <c r="I33" s="150">
        <v>0.20999999999999999</v>
      </c>
      <c r="J33" s="149">
        <f>ROUND(((SUM(BE85:BE139))*I33),  2)</f>
        <v>0</v>
      </c>
      <c r="K33" s="39"/>
      <c r="L33" s="13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4" t="s">
        <v>41</v>
      </c>
      <c r="F34" s="149">
        <f>ROUND((SUM(BF85:BF139)),  2)</f>
        <v>0</v>
      </c>
      <c r="G34" s="39"/>
      <c r="H34" s="39"/>
      <c r="I34" s="150">
        <v>0.14999999999999999</v>
      </c>
      <c r="J34" s="149">
        <f>ROUND(((SUM(BF85:BF139))*I34),  2)</f>
        <v>0</v>
      </c>
      <c r="K34" s="39"/>
      <c r="L34" s="13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4" t="s">
        <v>42</v>
      </c>
      <c r="F35" s="149">
        <f>ROUND((SUM(BG85:BG139)),  2)</f>
        <v>0</v>
      </c>
      <c r="G35" s="39"/>
      <c r="H35" s="39"/>
      <c r="I35" s="150">
        <v>0.20999999999999999</v>
      </c>
      <c r="J35" s="149">
        <f>0</f>
        <v>0</v>
      </c>
      <c r="K35" s="39"/>
      <c r="L35" s="13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4" t="s">
        <v>43</v>
      </c>
      <c r="F36" s="149">
        <f>ROUND((SUM(BH85:BH139)),  2)</f>
        <v>0</v>
      </c>
      <c r="G36" s="39"/>
      <c r="H36" s="39"/>
      <c r="I36" s="150">
        <v>0.14999999999999999</v>
      </c>
      <c r="J36" s="149">
        <f>0</f>
        <v>0</v>
      </c>
      <c r="K36" s="39"/>
      <c r="L36" s="13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4" t="s">
        <v>44</v>
      </c>
      <c r="F37" s="149">
        <f>ROUND((SUM(BI85:BI139)),  2)</f>
        <v>0</v>
      </c>
      <c r="G37" s="39"/>
      <c r="H37" s="39"/>
      <c r="I37" s="150">
        <v>0</v>
      </c>
      <c r="J37" s="149">
        <f>0</f>
        <v>0</v>
      </c>
      <c r="K37" s="39"/>
      <c r="L37" s="13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92</v>
      </c>
      <c r="D45" s="41"/>
      <c r="E45" s="41"/>
      <c r="F45" s="41"/>
      <c r="G45" s="41"/>
      <c r="H45" s="41"/>
      <c r="I45" s="41"/>
      <c r="J45" s="41"/>
      <c r="K45" s="41"/>
      <c r="L45" s="136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2" t="str">
        <f>E7</f>
        <v>Polní cesta VC30 Skalice u Znojma</v>
      </c>
      <c r="F48" s="33"/>
      <c r="G48" s="33"/>
      <c r="H48" s="33"/>
      <c r="I48" s="41"/>
      <c r="J48" s="41"/>
      <c r="K48" s="41"/>
      <c r="L48" s="13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90</v>
      </c>
      <c r="D49" s="41"/>
      <c r="E49" s="41"/>
      <c r="F49" s="41"/>
      <c r="G49" s="41"/>
      <c r="H49" s="41"/>
      <c r="I49" s="41"/>
      <c r="J49" s="41"/>
      <c r="K49" s="41"/>
      <c r="L49" s="13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02 - Polní cesta VC30 - II.etapa</v>
      </c>
      <c r="F50" s="41"/>
      <c r="G50" s="41"/>
      <c r="H50" s="41"/>
      <c r="I50" s="41"/>
      <c r="J50" s="41"/>
      <c r="K50" s="41"/>
      <c r="L50" s="13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10. 3. 2022</v>
      </c>
      <c r="K52" s="41"/>
      <c r="L52" s="13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3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3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3" t="s">
        <v>93</v>
      </c>
      <c r="D57" s="164"/>
      <c r="E57" s="164"/>
      <c r="F57" s="164"/>
      <c r="G57" s="164"/>
      <c r="H57" s="164"/>
      <c r="I57" s="164"/>
      <c r="J57" s="165" t="s">
        <v>94</v>
      </c>
      <c r="K57" s="164"/>
      <c r="L57" s="13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6" t="s">
        <v>67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3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95</v>
      </c>
    </row>
    <row r="60" s="9" customFormat="1" ht="24.96" customHeight="1">
      <c r="A60" s="9"/>
      <c r="B60" s="167"/>
      <c r="C60" s="168"/>
      <c r="D60" s="169" t="s">
        <v>96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101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103</v>
      </c>
      <c r="E62" s="176"/>
      <c r="F62" s="176"/>
      <c r="G62" s="176"/>
      <c r="H62" s="176"/>
      <c r="I62" s="176"/>
      <c r="J62" s="177">
        <f>J120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4.88" customHeight="1">
      <c r="A63" s="10"/>
      <c r="B63" s="173"/>
      <c r="C63" s="174"/>
      <c r="D63" s="175" t="s">
        <v>104</v>
      </c>
      <c r="E63" s="176"/>
      <c r="F63" s="176"/>
      <c r="G63" s="176"/>
      <c r="H63" s="176"/>
      <c r="I63" s="176"/>
      <c r="J63" s="177">
        <f>J121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4.88" customHeight="1">
      <c r="A64" s="10"/>
      <c r="B64" s="173"/>
      <c r="C64" s="174"/>
      <c r="D64" s="175" t="s">
        <v>107</v>
      </c>
      <c r="E64" s="176"/>
      <c r="F64" s="176"/>
      <c r="G64" s="176"/>
      <c r="H64" s="176"/>
      <c r="I64" s="176"/>
      <c r="J64" s="177">
        <f>J127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7"/>
      <c r="C65" s="168"/>
      <c r="D65" s="169" t="s">
        <v>108</v>
      </c>
      <c r="E65" s="170"/>
      <c r="F65" s="170"/>
      <c r="G65" s="170"/>
      <c r="H65" s="170"/>
      <c r="I65" s="170"/>
      <c r="J65" s="171">
        <f>J131</f>
        <v>0</v>
      </c>
      <c r="K65" s="168"/>
      <c r="L65" s="17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36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110</v>
      </c>
      <c r="D72" s="41"/>
      <c r="E72" s="41"/>
      <c r="F72" s="41"/>
      <c r="G72" s="41"/>
      <c r="H72" s="41"/>
      <c r="I72" s="41"/>
      <c r="J72" s="41"/>
      <c r="K72" s="41"/>
      <c r="L72" s="136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3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62" t="str">
        <f>E7</f>
        <v>Polní cesta VC30 Skalice u Znojma</v>
      </c>
      <c r="F75" s="33"/>
      <c r="G75" s="33"/>
      <c r="H75" s="33"/>
      <c r="I75" s="41"/>
      <c r="J75" s="41"/>
      <c r="K75" s="41"/>
      <c r="L75" s="13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90</v>
      </c>
      <c r="D76" s="41"/>
      <c r="E76" s="41"/>
      <c r="F76" s="41"/>
      <c r="G76" s="41"/>
      <c r="H76" s="41"/>
      <c r="I76" s="41"/>
      <c r="J76" s="41"/>
      <c r="K76" s="41"/>
      <c r="L76" s="13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02 - Polní cesta VC30 - II.etapa</v>
      </c>
      <c r="F77" s="41"/>
      <c r="G77" s="41"/>
      <c r="H77" s="41"/>
      <c r="I77" s="41"/>
      <c r="J77" s="41"/>
      <c r="K77" s="41"/>
      <c r="L77" s="13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F12</f>
        <v xml:space="preserve"> </v>
      </c>
      <c r="G79" s="41"/>
      <c r="H79" s="41"/>
      <c r="I79" s="33" t="s">
        <v>23</v>
      </c>
      <c r="J79" s="73" t="str">
        <f>IF(J12="","",J12)</f>
        <v>10. 3. 2022</v>
      </c>
      <c r="K79" s="41"/>
      <c r="L79" s="13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25</v>
      </c>
      <c r="D81" s="41"/>
      <c r="E81" s="41"/>
      <c r="F81" s="28" t="str">
        <f>E15</f>
        <v xml:space="preserve"> </v>
      </c>
      <c r="G81" s="41"/>
      <c r="H81" s="41"/>
      <c r="I81" s="33" t="s">
        <v>30</v>
      </c>
      <c r="J81" s="37" t="str">
        <f>E21</f>
        <v xml:space="preserve"> </v>
      </c>
      <c r="K81" s="41"/>
      <c r="L81" s="13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28</v>
      </c>
      <c r="D82" s="41"/>
      <c r="E82" s="41"/>
      <c r="F82" s="28" t="str">
        <f>IF(E18="","",E18)</f>
        <v>Vyplň údaj</v>
      </c>
      <c r="G82" s="41"/>
      <c r="H82" s="41"/>
      <c r="I82" s="33" t="s">
        <v>32</v>
      </c>
      <c r="J82" s="37" t="str">
        <f>E24</f>
        <v xml:space="preserve"> </v>
      </c>
      <c r="K82" s="41"/>
      <c r="L82" s="13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79"/>
      <c r="B84" s="180"/>
      <c r="C84" s="181" t="s">
        <v>111</v>
      </c>
      <c r="D84" s="182" t="s">
        <v>54</v>
      </c>
      <c r="E84" s="182" t="s">
        <v>50</v>
      </c>
      <c r="F84" s="182" t="s">
        <v>51</v>
      </c>
      <c r="G84" s="182" t="s">
        <v>112</v>
      </c>
      <c r="H84" s="182" t="s">
        <v>113</v>
      </c>
      <c r="I84" s="182" t="s">
        <v>114</v>
      </c>
      <c r="J84" s="182" t="s">
        <v>94</v>
      </c>
      <c r="K84" s="183" t="s">
        <v>115</v>
      </c>
      <c r="L84" s="184"/>
      <c r="M84" s="93" t="s">
        <v>19</v>
      </c>
      <c r="N84" s="94" t="s">
        <v>39</v>
      </c>
      <c r="O84" s="94" t="s">
        <v>116</v>
      </c>
      <c r="P84" s="94" t="s">
        <v>117</v>
      </c>
      <c r="Q84" s="94" t="s">
        <v>118</v>
      </c>
      <c r="R84" s="94" t="s">
        <v>119</v>
      </c>
      <c r="S84" s="94" t="s">
        <v>120</v>
      </c>
      <c r="T84" s="95" t="s">
        <v>121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39"/>
      <c r="B85" s="40"/>
      <c r="C85" s="100" t="s">
        <v>122</v>
      </c>
      <c r="D85" s="41"/>
      <c r="E85" s="41"/>
      <c r="F85" s="41"/>
      <c r="G85" s="41"/>
      <c r="H85" s="41"/>
      <c r="I85" s="41"/>
      <c r="J85" s="185">
        <f>BK85</f>
        <v>0</v>
      </c>
      <c r="K85" s="41"/>
      <c r="L85" s="45"/>
      <c r="M85" s="96"/>
      <c r="N85" s="186"/>
      <c r="O85" s="97"/>
      <c r="P85" s="187">
        <f>P86+P131</f>
        <v>0</v>
      </c>
      <c r="Q85" s="97"/>
      <c r="R85" s="187">
        <f>R86+R131</f>
        <v>217.38261413000001</v>
      </c>
      <c r="S85" s="97"/>
      <c r="T85" s="188">
        <f>T86+T131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68</v>
      </c>
      <c r="AU85" s="18" t="s">
        <v>95</v>
      </c>
      <c r="BK85" s="189">
        <f>BK86+BK131</f>
        <v>0</v>
      </c>
    </row>
    <row r="86" s="12" customFormat="1" ht="25.92" customHeight="1">
      <c r="A86" s="12"/>
      <c r="B86" s="190"/>
      <c r="C86" s="191"/>
      <c r="D86" s="192" t="s">
        <v>68</v>
      </c>
      <c r="E86" s="193" t="s">
        <v>123</v>
      </c>
      <c r="F86" s="193" t="s">
        <v>124</v>
      </c>
      <c r="G86" s="191"/>
      <c r="H86" s="191"/>
      <c r="I86" s="194"/>
      <c r="J86" s="195">
        <f>BK86</f>
        <v>0</v>
      </c>
      <c r="K86" s="191"/>
      <c r="L86" s="196"/>
      <c r="M86" s="197"/>
      <c r="N86" s="198"/>
      <c r="O86" s="198"/>
      <c r="P86" s="199">
        <f>P87+P120</f>
        <v>0</v>
      </c>
      <c r="Q86" s="198"/>
      <c r="R86" s="199">
        <f>R87+R120</f>
        <v>217.38261413000001</v>
      </c>
      <c r="S86" s="198"/>
      <c r="T86" s="200">
        <f>T87+T120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77</v>
      </c>
      <c r="AT86" s="202" t="s">
        <v>68</v>
      </c>
      <c r="AU86" s="202" t="s">
        <v>69</v>
      </c>
      <c r="AY86" s="201" t="s">
        <v>125</v>
      </c>
      <c r="BK86" s="203">
        <f>BK87+BK120</f>
        <v>0</v>
      </c>
    </row>
    <row r="87" s="12" customFormat="1" ht="22.8" customHeight="1">
      <c r="A87" s="12"/>
      <c r="B87" s="190"/>
      <c r="C87" s="191"/>
      <c r="D87" s="192" t="s">
        <v>68</v>
      </c>
      <c r="E87" s="204" t="s">
        <v>167</v>
      </c>
      <c r="F87" s="204" t="s">
        <v>383</v>
      </c>
      <c r="G87" s="191"/>
      <c r="H87" s="191"/>
      <c r="I87" s="194"/>
      <c r="J87" s="205">
        <f>BK87</f>
        <v>0</v>
      </c>
      <c r="K87" s="191"/>
      <c r="L87" s="196"/>
      <c r="M87" s="197"/>
      <c r="N87" s="198"/>
      <c r="O87" s="198"/>
      <c r="P87" s="199">
        <f>SUM(P88:P119)</f>
        <v>0</v>
      </c>
      <c r="Q87" s="198"/>
      <c r="R87" s="199">
        <f>SUM(R88:R119)</f>
        <v>217.16379413000001</v>
      </c>
      <c r="S87" s="198"/>
      <c r="T87" s="200">
        <f>SUM(T88:T119)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77</v>
      </c>
      <c r="AT87" s="202" t="s">
        <v>68</v>
      </c>
      <c r="AU87" s="202" t="s">
        <v>77</v>
      </c>
      <c r="AY87" s="201" t="s">
        <v>125</v>
      </c>
      <c r="BK87" s="203">
        <f>SUM(BK88:BK119)</f>
        <v>0</v>
      </c>
    </row>
    <row r="88" s="2" customFormat="1" ht="16.5" customHeight="1">
      <c r="A88" s="39"/>
      <c r="B88" s="40"/>
      <c r="C88" s="206" t="s">
        <v>77</v>
      </c>
      <c r="D88" s="206" t="s">
        <v>127</v>
      </c>
      <c r="E88" s="207" t="s">
        <v>604</v>
      </c>
      <c r="F88" s="208" t="s">
        <v>605</v>
      </c>
      <c r="G88" s="209" t="s">
        <v>130</v>
      </c>
      <c r="H88" s="210">
        <v>3331.6849999999999</v>
      </c>
      <c r="I88" s="211"/>
      <c r="J88" s="212">
        <f>ROUND(I88*H88,2)</f>
        <v>0</v>
      </c>
      <c r="K88" s="208" t="s">
        <v>131</v>
      </c>
      <c r="L88" s="45"/>
      <c r="M88" s="213" t="s">
        <v>19</v>
      </c>
      <c r="N88" s="214" t="s">
        <v>40</v>
      </c>
      <c r="O88" s="85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7" t="s">
        <v>132</v>
      </c>
      <c r="AT88" s="217" t="s">
        <v>127</v>
      </c>
      <c r="AU88" s="217" t="s">
        <v>79</v>
      </c>
      <c r="AY88" s="18" t="s">
        <v>125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8" t="s">
        <v>77</v>
      </c>
      <c r="BK88" s="218">
        <f>ROUND(I88*H88,2)</f>
        <v>0</v>
      </c>
      <c r="BL88" s="18" t="s">
        <v>132</v>
      </c>
      <c r="BM88" s="217" t="s">
        <v>606</v>
      </c>
    </row>
    <row r="89" s="2" customFormat="1">
      <c r="A89" s="39"/>
      <c r="B89" s="40"/>
      <c r="C89" s="41"/>
      <c r="D89" s="219" t="s">
        <v>134</v>
      </c>
      <c r="E89" s="41"/>
      <c r="F89" s="220" t="s">
        <v>607</v>
      </c>
      <c r="G89" s="41"/>
      <c r="H89" s="41"/>
      <c r="I89" s="221"/>
      <c r="J89" s="41"/>
      <c r="K89" s="41"/>
      <c r="L89" s="45"/>
      <c r="M89" s="222"/>
      <c r="N89" s="223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134</v>
      </c>
      <c r="AU89" s="18" t="s">
        <v>79</v>
      </c>
    </row>
    <row r="90" s="2" customFormat="1">
      <c r="A90" s="39"/>
      <c r="B90" s="40"/>
      <c r="C90" s="41"/>
      <c r="D90" s="224" t="s">
        <v>136</v>
      </c>
      <c r="E90" s="41"/>
      <c r="F90" s="225" t="s">
        <v>608</v>
      </c>
      <c r="G90" s="41"/>
      <c r="H90" s="41"/>
      <c r="I90" s="221"/>
      <c r="J90" s="41"/>
      <c r="K90" s="41"/>
      <c r="L90" s="45"/>
      <c r="M90" s="222"/>
      <c r="N90" s="223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136</v>
      </c>
      <c r="AU90" s="18" t="s">
        <v>79</v>
      </c>
    </row>
    <row r="91" s="13" customFormat="1">
      <c r="A91" s="13"/>
      <c r="B91" s="226"/>
      <c r="C91" s="227"/>
      <c r="D91" s="219" t="s">
        <v>144</v>
      </c>
      <c r="E91" s="228" t="s">
        <v>19</v>
      </c>
      <c r="F91" s="229" t="s">
        <v>609</v>
      </c>
      <c r="G91" s="227"/>
      <c r="H91" s="230">
        <v>3059.4000000000001</v>
      </c>
      <c r="I91" s="231"/>
      <c r="J91" s="227"/>
      <c r="K91" s="227"/>
      <c r="L91" s="232"/>
      <c r="M91" s="233"/>
      <c r="N91" s="234"/>
      <c r="O91" s="234"/>
      <c r="P91" s="234"/>
      <c r="Q91" s="234"/>
      <c r="R91" s="234"/>
      <c r="S91" s="234"/>
      <c r="T91" s="235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6" t="s">
        <v>144</v>
      </c>
      <c r="AU91" s="236" t="s">
        <v>79</v>
      </c>
      <c r="AV91" s="13" t="s">
        <v>79</v>
      </c>
      <c r="AW91" s="13" t="s">
        <v>31</v>
      </c>
      <c r="AX91" s="13" t="s">
        <v>69</v>
      </c>
      <c r="AY91" s="236" t="s">
        <v>125</v>
      </c>
    </row>
    <row r="92" s="13" customFormat="1">
      <c r="A92" s="13"/>
      <c r="B92" s="226"/>
      <c r="C92" s="227"/>
      <c r="D92" s="219" t="s">
        <v>144</v>
      </c>
      <c r="E92" s="228" t="s">
        <v>19</v>
      </c>
      <c r="F92" s="229" t="s">
        <v>610</v>
      </c>
      <c r="G92" s="227"/>
      <c r="H92" s="230">
        <v>76.484999999999999</v>
      </c>
      <c r="I92" s="231"/>
      <c r="J92" s="227"/>
      <c r="K92" s="227"/>
      <c r="L92" s="232"/>
      <c r="M92" s="233"/>
      <c r="N92" s="234"/>
      <c r="O92" s="234"/>
      <c r="P92" s="234"/>
      <c r="Q92" s="234"/>
      <c r="R92" s="234"/>
      <c r="S92" s="234"/>
      <c r="T92" s="235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6" t="s">
        <v>144</v>
      </c>
      <c r="AU92" s="236" t="s">
        <v>79</v>
      </c>
      <c r="AV92" s="13" t="s">
        <v>79</v>
      </c>
      <c r="AW92" s="13" t="s">
        <v>31</v>
      </c>
      <c r="AX92" s="13" t="s">
        <v>69</v>
      </c>
      <c r="AY92" s="236" t="s">
        <v>125</v>
      </c>
    </row>
    <row r="93" s="13" customFormat="1">
      <c r="A93" s="13"/>
      <c r="B93" s="226"/>
      <c r="C93" s="227"/>
      <c r="D93" s="219" t="s">
        <v>144</v>
      </c>
      <c r="E93" s="228" t="s">
        <v>19</v>
      </c>
      <c r="F93" s="229" t="s">
        <v>410</v>
      </c>
      <c r="G93" s="227"/>
      <c r="H93" s="230">
        <v>195.80000000000001</v>
      </c>
      <c r="I93" s="231"/>
      <c r="J93" s="227"/>
      <c r="K93" s="227"/>
      <c r="L93" s="232"/>
      <c r="M93" s="233"/>
      <c r="N93" s="234"/>
      <c r="O93" s="234"/>
      <c r="P93" s="234"/>
      <c r="Q93" s="234"/>
      <c r="R93" s="234"/>
      <c r="S93" s="234"/>
      <c r="T93" s="23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6" t="s">
        <v>144</v>
      </c>
      <c r="AU93" s="236" t="s">
        <v>79</v>
      </c>
      <c r="AV93" s="13" t="s">
        <v>79</v>
      </c>
      <c r="AW93" s="13" t="s">
        <v>31</v>
      </c>
      <c r="AX93" s="13" t="s">
        <v>69</v>
      </c>
      <c r="AY93" s="236" t="s">
        <v>125</v>
      </c>
    </row>
    <row r="94" s="14" customFormat="1">
      <c r="A94" s="14"/>
      <c r="B94" s="237"/>
      <c r="C94" s="238"/>
      <c r="D94" s="219" t="s">
        <v>144</v>
      </c>
      <c r="E94" s="239" t="s">
        <v>19</v>
      </c>
      <c r="F94" s="240" t="s">
        <v>166</v>
      </c>
      <c r="G94" s="238"/>
      <c r="H94" s="241">
        <v>3331.6850000000004</v>
      </c>
      <c r="I94" s="242"/>
      <c r="J94" s="238"/>
      <c r="K94" s="238"/>
      <c r="L94" s="243"/>
      <c r="M94" s="244"/>
      <c r="N94" s="245"/>
      <c r="O94" s="245"/>
      <c r="P94" s="245"/>
      <c r="Q94" s="245"/>
      <c r="R94" s="245"/>
      <c r="S94" s="245"/>
      <c r="T94" s="246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7" t="s">
        <v>144</v>
      </c>
      <c r="AU94" s="247" t="s">
        <v>79</v>
      </c>
      <c r="AV94" s="14" t="s">
        <v>132</v>
      </c>
      <c r="AW94" s="14" t="s">
        <v>31</v>
      </c>
      <c r="AX94" s="14" t="s">
        <v>77</v>
      </c>
      <c r="AY94" s="247" t="s">
        <v>125</v>
      </c>
    </row>
    <row r="95" s="2" customFormat="1" ht="16.5" customHeight="1">
      <c r="A95" s="39"/>
      <c r="B95" s="40"/>
      <c r="C95" s="206" t="s">
        <v>79</v>
      </c>
      <c r="D95" s="206" t="s">
        <v>127</v>
      </c>
      <c r="E95" s="207" t="s">
        <v>611</v>
      </c>
      <c r="F95" s="208" t="s">
        <v>612</v>
      </c>
      <c r="G95" s="209" t="s">
        <v>130</v>
      </c>
      <c r="H95" s="210">
        <v>764.85000000000002</v>
      </c>
      <c r="I95" s="211"/>
      <c r="J95" s="212">
        <f>ROUND(I95*H95,2)</f>
        <v>0</v>
      </c>
      <c r="K95" s="208" t="s">
        <v>131</v>
      </c>
      <c r="L95" s="45"/>
      <c r="M95" s="213" t="s">
        <v>19</v>
      </c>
      <c r="N95" s="214" t="s">
        <v>40</v>
      </c>
      <c r="O95" s="85"/>
      <c r="P95" s="215">
        <f>O95*H95</f>
        <v>0</v>
      </c>
      <c r="Q95" s="215">
        <v>0.23000000000000001</v>
      </c>
      <c r="R95" s="215">
        <f>Q95*H95</f>
        <v>175.91550000000001</v>
      </c>
      <c r="S95" s="215">
        <v>0</v>
      </c>
      <c r="T95" s="216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7" t="s">
        <v>132</v>
      </c>
      <c r="AT95" s="217" t="s">
        <v>127</v>
      </c>
      <c r="AU95" s="217" t="s">
        <v>79</v>
      </c>
      <c r="AY95" s="18" t="s">
        <v>125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8" t="s">
        <v>77</v>
      </c>
      <c r="BK95" s="218">
        <f>ROUND(I95*H95,2)</f>
        <v>0</v>
      </c>
      <c r="BL95" s="18" t="s">
        <v>132</v>
      </c>
      <c r="BM95" s="217" t="s">
        <v>613</v>
      </c>
    </row>
    <row r="96" s="2" customFormat="1">
      <c r="A96" s="39"/>
      <c r="B96" s="40"/>
      <c r="C96" s="41"/>
      <c r="D96" s="219" t="s">
        <v>134</v>
      </c>
      <c r="E96" s="41"/>
      <c r="F96" s="220" t="s">
        <v>614</v>
      </c>
      <c r="G96" s="41"/>
      <c r="H96" s="41"/>
      <c r="I96" s="221"/>
      <c r="J96" s="41"/>
      <c r="K96" s="41"/>
      <c r="L96" s="45"/>
      <c r="M96" s="222"/>
      <c r="N96" s="223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134</v>
      </c>
      <c r="AU96" s="18" t="s">
        <v>79</v>
      </c>
    </row>
    <row r="97" s="2" customFormat="1">
      <c r="A97" s="39"/>
      <c r="B97" s="40"/>
      <c r="C97" s="41"/>
      <c r="D97" s="224" t="s">
        <v>136</v>
      </c>
      <c r="E97" s="41"/>
      <c r="F97" s="225" t="s">
        <v>615</v>
      </c>
      <c r="G97" s="41"/>
      <c r="H97" s="41"/>
      <c r="I97" s="221"/>
      <c r="J97" s="41"/>
      <c r="K97" s="41"/>
      <c r="L97" s="45"/>
      <c r="M97" s="222"/>
      <c r="N97" s="223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136</v>
      </c>
      <c r="AU97" s="18" t="s">
        <v>79</v>
      </c>
    </row>
    <row r="98" s="13" customFormat="1">
      <c r="A98" s="13"/>
      <c r="B98" s="226"/>
      <c r="C98" s="227"/>
      <c r="D98" s="219" t="s">
        <v>144</v>
      </c>
      <c r="E98" s="228" t="s">
        <v>19</v>
      </c>
      <c r="F98" s="229" t="s">
        <v>616</v>
      </c>
      <c r="G98" s="227"/>
      <c r="H98" s="230">
        <v>764.85000000000002</v>
      </c>
      <c r="I98" s="231"/>
      <c r="J98" s="227"/>
      <c r="K98" s="227"/>
      <c r="L98" s="232"/>
      <c r="M98" s="233"/>
      <c r="N98" s="234"/>
      <c r="O98" s="234"/>
      <c r="P98" s="234"/>
      <c r="Q98" s="234"/>
      <c r="R98" s="234"/>
      <c r="S98" s="234"/>
      <c r="T98" s="23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6" t="s">
        <v>144</v>
      </c>
      <c r="AU98" s="236" t="s">
        <v>79</v>
      </c>
      <c r="AV98" s="13" t="s">
        <v>79</v>
      </c>
      <c r="AW98" s="13" t="s">
        <v>31</v>
      </c>
      <c r="AX98" s="13" t="s">
        <v>77</v>
      </c>
      <c r="AY98" s="236" t="s">
        <v>125</v>
      </c>
    </row>
    <row r="99" s="2" customFormat="1" ht="16.5" customHeight="1">
      <c r="A99" s="39"/>
      <c r="B99" s="40"/>
      <c r="C99" s="206" t="s">
        <v>146</v>
      </c>
      <c r="D99" s="206" t="s">
        <v>127</v>
      </c>
      <c r="E99" s="207" t="s">
        <v>617</v>
      </c>
      <c r="F99" s="208" t="s">
        <v>618</v>
      </c>
      <c r="G99" s="209" t="s">
        <v>130</v>
      </c>
      <c r="H99" s="210">
        <v>3331.6849999999999</v>
      </c>
      <c r="I99" s="211"/>
      <c r="J99" s="212">
        <f>ROUND(I99*H99,2)</f>
        <v>0</v>
      </c>
      <c r="K99" s="208" t="s">
        <v>131</v>
      </c>
      <c r="L99" s="45"/>
      <c r="M99" s="213" t="s">
        <v>19</v>
      </c>
      <c r="N99" s="214" t="s">
        <v>40</v>
      </c>
      <c r="O99" s="85"/>
      <c r="P99" s="215">
        <f>O99*H99</f>
        <v>0</v>
      </c>
      <c r="Q99" s="215">
        <v>0.0056100000000000004</v>
      </c>
      <c r="R99" s="215">
        <f>Q99*H99</f>
        <v>18.690752850000003</v>
      </c>
      <c r="S99" s="215">
        <v>0</v>
      </c>
      <c r="T99" s="216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7" t="s">
        <v>132</v>
      </c>
      <c r="AT99" s="217" t="s">
        <v>127</v>
      </c>
      <c r="AU99" s="217" t="s">
        <v>79</v>
      </c>
      <c r="AY99" s="18" t="s">
        <v>125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8" t="s">
        <v>77</v>
      </c>
      <c r="BK99" s="218">
        <f>ROUND(I99*H99,2)</f>
        <v>0</v>
      </c>
      <c r="BL99" s="18" t="s">
        <v>132</v>
      </c>
      <c r="BM99" s="217" t="s">
        <v>619</v>
      </c>
    </row>
    <row r="100" s="2" customFormat="1">
      <c r="A100" s="39"/>
      <c r="B100" s="40"/>
      <c r="C100" s="41"/>
      <c r="D100" s="219" t="s">
        <v>134</v>
      </c>
      <c r="E100" s="41"/>
      <c r="F100" s="220" t="s">
        <v>620</v>
      </c>
      <c r="G100" s="41"/>
      <c r="H100" s="41"/>
      <c r="I100" s="221"/>
      <c r="J100" s="41"/>
      <c r="K100" s="41"/>
      <c r="L100" s="45"/>
      <c r="M100" s="222"/>
      <c r="N100" s="223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134</v>
      </c>
      <c r="AU100" s="18" t="s">
        <v>79</v>
      </c>
    </row>
    <row r="101" s="2" customFormat="1">
      <c r="A101" s="39"/>
      <c r="B101" s="40"/>
      <c r="C101" s="41"/>
      <c r="D101" s="224" t="s">
        <v>136</v>
      </c>
      <c r="E101" s="41"/>
      <c r="F101" s="225" t="s">
        <v>621</v>
      </c>
      <c r="G101" s="41"/>
      <c r="H101" s="41"/>
      <c r="I101" s="221"/>
      <c r="J101" s="41"/>
      <c r="K101" s="41"/>
      <c r="L101" s="45"/>
      <c r="M101" s="222"/>
      <c r="N101" s="223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136</v>
      </c>
      <c r="AU101" s="18" t="s">
        <v>79</v>
      </c>
    </row>
    <row r="102" s="13" customFormat="1">
      <c r="A102" s="13"/>
      <c r="B102" s="226"/>
      <c r="C102" s="227"/>
      <c r="D102" s="219" t="s">
        <v>144</v>
      </c>
      <c r="E102" s="228" t="s">
        <v>19</v>
      </c>
      <c r="F102" s="229" t="s">
        <v>622</v>
      </c>
      <c r="G102" s="227"/>
      <c r="H102" s="230">
        <v>3331.6849999999999</v>
      </c>
      <c r="I102" s="231"/>
      <c r="J102" s="227"/>
      <c r="K102" s="227"/>
      <c r="L102" s="232"/>
      <c r="M102" s="233"/>
      <c r="N102" s="234"/>
      <c r="O102" s="234"/>
      <c r="P102" s="234"/>
      <c r="Q102" s="234"/>
      <c r="R102" s="234"/>
      <c r="S102" s="234"/>
      <c r="T102" s="23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6" t="s">
        <v>144</v>
      </c>
      <c r="AU102" s="236" t="s">
        <v>79</v>
      </c>
      <c r="AV102" s="13" t="s">
        <v>79</v>
      </c>
      <c r="AW102" s="13" t="s">
        <v>31</v>
      </c>
      <c r="AX102" s="13" t="s">
        <v>77</v>
      </c>
      <c r="AY102" s="236" t="s">
        <v>125</v>
      </c>
    </row>
    <row r="103" s="2" customFormat="1" ht="16.5" customHeight="1">
      <c r="A103" s="39"/>
      <c r="B103" s="40"/>
      <c r="C103" s="206" t="s">
        <v>132</v>
      </c>
      <c r="D103" s="206" t="s">
        <v>127</v>
      </c>
      <c r="E103" s="207" t="s">
        <v>623</v>
      </c>
      <c r="F103" s="208" t="s">
        <v>624</v>
      </c>
      <c r="G103" s="209" t="s">
        <v>130</v>
      </c>
      <c r="H103" s="210">
        <v>3438.7640000000001</v>
      </c>
      <c r="I103" s="211"/>
      <c r="J103" s="212">
        <f>ROUND(I103*H103,2)</f>
        <v>0</v>
      </c>
      <c r="K103" s="208" t="s">
        <v>131</v>
      </c>
      <c r="L103" s="45"/>
      <c r="M103" s="213" t="s">
        <v>19</v>
      </c>
      <c r="N103" s="214" t="s">
        <v>40</v>
      </c>
      <c r="O103" s="85"/>
      <c r="P103" s="215">
        <f>O103*H103</f>
        <v>0</v>
      </c>
      <c r="Q103" s="215">
        <v>0.0065199999999999998</v>
      </c>
      <c r="R103" s="215">
        <f>Q103*H103</f>
        <v>22.420741280000001</v>
      </c>
      <c r="S103" s="215">
        <v>0</v>
      </c>
      <c r="T103" s="216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7" t="s">
        <v>132</v>
      </c>
      <c r="AT103" s="217" t="s">
        <v>127</v>
      </c>
      <c r="AU103" s="217" t="s">
        <v>79</v>
      </c>
      <c r="AY103" s="18" t="s">
        <v>125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8" t="s">
        <v>77</v>
      </c>
      <c r="BK103" s="218">
        <f>ROUND(I103*H103,2)</f>
        <v>0</v>
      </c>
      <c r="BL103" s="18" t="s">
        <v>132</v>
      </c>
      <c r="BM103" s="217" t="s">
        <v>625</v>
      </c>
    </row>
    <row r="104" s="2" customFormat="1">
      <c r="A104" s="39"/>
      <c r="B104" s="40"/>
      <c r="C104" s="41"/>
      <c r="D104" s="219" t="s">
        <v>134</v>
      </c>
      <c r="E104" s="41"/>
      <c r="F104" s="220" t="s">
        <v>626</v>
      </c>
      <c r="G104" s="41"/>
      <c r="H104" s="41"/>
      <c r="I104" s="221"/>
      <c r="J104" s="41"/>
      <c r="K104" s="41"/>
      <c r="L104" s="45"/>
      <c r="M104" s="222"/>
      <c r="N104" s="223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134</v>
      </c>
      <c r="AU104" s="18" t="s">
        <v>79</v>
      </c>
    </row>
    <row r="105" s="2" customFormat="1">
      <c r="A105" s="39"/>
      <c r="B105" s="40"/>
      <c r="C105" s="41"/>
      <c r="D105" s="224" t="s">
        <v>136</v>
      </c>
      <c r="E105" s="41"/>
      <c r="F105" s="225" t="s">
        <v>627</v>
      </c>
      <c r="G105" s="41"/>
      <c r="H105" s="41"/>
      <c r="I105" s="221"/>
      <c r="J105" s="41"/>
      <c r="K105" s="41"/>
      <c r="L105" s="45"/>
      <c r="M105" s="222"/>
      <c r="N105" s="223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136</v>
      </c>
      <c r="AU105" s="18" t="s">
        <v>79</v>
      </c>
    </row>
    <row r="106" s="13" customFormat="1">
      <c r="A106" s="13"/>
      <c r="B106" s="226"/>
      <c r="C106" s="227"/>
      <c r="D106" s="219" t="s">
        <v>144</v>
      </c>
      <c r="E106" s="228" t="s">
        <v>19</v>
      </c>
      <c r="F106" s="229" t="s">
        <v>609</v>
      </c>
      <c r="G106" s="227"/>
      <c r="H106" s="230">
        <v>3059.4000000000001</v>
      </c>
      <c r="I106" s="231"/>
      <c r="J106" s="227"/>
      <c r="K106" s="227"/>
      <c r="L106" s="232"/>
      <c r="M106" s="233"/>
      <c r="N106" s="234"/>
      <c r="O106" s="234"/>
      <c r="P106" s="234"/>
      <c r="Q106" s="234"/>
      <c r="R106" s="234"/>
      <c r="S106" s="234"/>
      <c r="T106" s="23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6" t="s">
        <v>144</v>
      </c>
      <c r="AU106" s="236" t="s">
        <v>79</v>
      </c>
      <c r="AV106" s="13" t="s">
        <v>79</v>
      </c>
      <c r="AW106" s="13" t="s">
        <v>31</v>
      </c>
      <c r="AX106" s="13" t="s">
        <v>69</v>
      </c>
      <c r="AY106" s="236" t="s">
        <v>125</v>
      </c>
    </row>
    <row r="107" s="13" customFormat="1">
      <c r="A107" s="13"/>
      <c r="B107" s="226"/>
      <c r="C107" s="227"/>
      <c r="D107" s="219" t="s">
        <v>144</v>
      </c>
      <c r="E107" s="228" t="s">
        <v>19</v>
      </c>
      <c r="F107" s="229" t="s">
        <v>628</v>
      </c>
      <c r="G107" s="227"/>
      <c r="H107" s="230">
        <v>183.56399999999999</v>
      </c>
      <c r="I107" s="231"/>
      <c r="J107" s="227"/>
      <c r="K107" s="227"/>
      <c r="L107" s="232"/>
      <c r="M107" s="233"/>
      <c r="N107" s="234"/>
      <c r="O107" s="234"/>
      <c r="P107" s="234"/>
      <c r="Q107" s="234"/>
      <c r="R107" s="234"/>
      <c r="S107" s="234"/>
      <c r="T107" s="23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6" t="s">
        <v>144</v>
      </c>
      <c r="AU107" s="236" t="s">
        <v>79</v>
      </c>
      <c r="AV107" s="13" t="s">
        <v>79</v>
      </c>
      <c r="AW107" s="13" t="s">
        <v>31</v>
      </c>
      <c r="AX107" s="13" t="s">
        <v>69</v>
      </c>
      <c r="AY107" s="236" t="s">
        <v>125</v>
      </c>
    </row>
    <row r="108" s="13" customFormat="1">
      <c r="A108" s="13"/>
      <c r="B108" s="226"/>
      <c r="C108" s="227"/>
      <c r="D108" s="219" t="s">
        <v>144</v>
      </c>
      <c r="E108" s="228" t="s">
        <v>19</v>
      </c>
      <c r="F108" s="229" t="s">
        <v>410</v>
      </c>
      <c r="G108" s="227"/>
      <c r="H108" s="230">
        <v>195.80000000000001</v>
      </c>
      <c r="I108" s="231"/>
      <c r="J108" s="227"/>
      <c r="K108" s="227"/>
      <c r="L108" s="232"/>
      <c r="M108" s="233"/>
      <c r="N108" s="234"/>
      <c r="O108" s="234"/>
      <c r="P108" s="234"/>
      <c r="Q108" s="234"/>
      <c r="R108" s="234"/>
      <c r="S108" s="234"/>
      <c r="T108" s="23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6" t="s">
        <v>144</v>
      </c>
      <c r="AU108" s="236" t="s">
        <v>79</v>
      </c>
      <c r="AV108" s="13" t="s">
        <v>79</v>
      </c>
      <c r="AW108" s="13" t="s">
        <v>31</v>
      </c>
      <c r="AX108" s="13" t="s">
        <v>69</v>
      </c>
      <c r="AY108" s="236" t="s">
        <v>125</v>
      </c>
    </row>
    <row r="109" s="14" customFormat="1">
      <c r="A109" s="14"/>
      <c r="B109" s="237"/>
      <c r="C109" s="238"/>
      <c r="D109" s="219" t="s">
        <v>144</v>
      </c>
      <c r="E109" s="239" t="s">
        <v>19</v>
      </c>
      <c r="F109" s="240" t="s">
        <v>166</v>
      </c>
      <c r="G109" s="238"/>
      <c r="H109" s="241">
        <v>3438.7640000000001</v>
      </c>
      <c r="I109" s="242"/>
      <c r="J109" s="238"/>
      <c r="K109" s="238"/>
      <c r="L109" s="243"/>
      <c r="M109" s="244"/>
      <c r="N109" s="245"/>
      <c r="O109" s="245"/>
      <c r="P109" s="245"/>
      <c r="Q109" s="245"/>
      <c r="R109" s="245"/>
      <c r="S109" s="245"/>
      <c r="T109" s="246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7" t="s">
        <v>144</v>
      </c>
      <c r="AU109" s="247" t="s">
        <v>79</v>
      </c>
      <c r="AV109" s="14" t="s">
        <v>132</v>
      </c>
      <c r="AW109" s="14" t="s">
        <v>31</v>
      </c>
      <c r="AX109" s="14" t="s">
        <v>77</v>
      </c>
      <c r="AY109" s="247" t="s">
        <v>125</v>
      </c>
    </row>
    <row r="110" s="2" customFormat="1" ht="21.75" customHeight="1">
      <c r="A110" s="39"/>
      <c r="B110" s="40"/>
      <c r="C110" s="206" t="s">
        <v>167</v>
      </c>
      <c r="D110" s="206" t="s">
        <v>127</v>
      </c>
      <c r="E110" s="207" t="s">
        <v>629</v>
      </c>
      <c r="F110" s="208" t="s">
        <v>630</v>
      </c>
      <c r="G110" s="209" t="s">
        <v>130</v>
      </c>
      <c r="H110" s="210">
        <v>3255.1999999999998</v>
      </c>
      <c r="I110" s="211"/>
      <c r="J110" s="212">
        <f>ROUND(I110*H110,2)</f>
        <v>0</v>
      </c>
      <c r="K110" s="208" t="s">
        <v>131</v>
      </c>
      <c r="L110" s="45"/>
      <c r="M110" s="213" t="s">
        <v>19</v>
      </c>
      <c r="N110" s="214" t="s">
        <v>40</v>
      </c>
      <c r="O110" s="85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7" t="s">
        <v>132</v>
      </c>
      <c r="AT110" s="217" t="s">
        <v>127</v>
      </c>
      <c r="AU110" s="217" t="s">
        <v>79</v>
      </c>
      <c r="AY110" s="18" t="s">
        <v>125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8" t="s">
        <v>77</v>
      </c>
      <c r="BK110" s="218">
        <f>ROUND(I110*H110,2)</f>
        <v>0</v>
      </c>
      <c r="BL110" s="18" t="s">
        <v>132</v>
      </c>
      <c r="BM110" s="217" t="s">
        <v>631</v>
      </c>
    </row>
    <row r="111" s="2" customFormat="1">
      <c r="A111" s="39"/>
      <c r="B111" s="40"/>
      <c r="C111" s="41"/>
      <c r="D111" s="219" t="s">
        <v>134</v>
      </c>
      <c r="E111" s="41"/>
      <c r="F111" s="220" t="s">
        <v>632</v>
      </c>
      <c r="G111" s="41"/>
      <c r="H111" s="41"/>
      <c r="I111" s="221"/>
      <c r="J111" s="41"/>
      <c r="K111" s="41"/>
      <c r="L111" s="45"/>
      <c r="M111" s="222"/>
      <c r="N111" s="223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134</v>
      </c>
      <c r="AU111" s="18" t="s">
        <v>79</v>
      </c>
    </row>
    <row r="112" s="2" customFormat="1">
      <c r="A112" s="39"/>
      <c r="B112" s="40"/>
      <c r="C112" s="41"/>
      <c r="D112" s="224" t="s">
        <v>136</v>
      </c>
      <c r="E112" s="41"/>
      <c r="F112" s="225" t="s">
        <v>633</v>
      </c>
      <c r="G112" s="41"/>
      <c r="H112" s="41"/>
      <c r="I112" s="221"/>
      <c r="J112" s="41"/>
      <c r="K112" s="41"/>
      <c r="L112" s="45"/>
      <c r="M112" s="222"/>
      <c r="N112" s="223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136</v>
      </c>
      <c r="AU112" s="18" t="s">
        <v>79</v>
      </c>
    </row>
    <row r="113" s="13" customFormat="1">
      <c r="A113" s="13"/>
      <c r="B113" s="226"/>
      <c r="C113" s="227"/>
      <c r="D113" s="219" t="s">
        <v>144</v>
      </c>
      <c r="E113" s="228" t="s">
        <v>19</v>
      </c>
      <c r="F113" s="229" t="s">
        <v>609</v>
      </c>
      <c r="G113" s="227"/>
      <c r="H113" s="230">
        <v>3059.4000000000001</v>
      </c>
      <c r="I113" s="231"/>
      <c r="J113" s="227"/>
      <c r="K113" s="227"/>
      <c r="L113" s="232"/>
      <c r="M113" s="233"/>
      <c r="N113" s="234"/>
      <c r="O113" s="234"/>
      <c r="P113" s="234"/>
      <c r="Q113" s="234"/>
      <c r="R113" s="234"/>
      <c r="S113" s="234"/>
      <c r="T113" s="23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6" t="s">
        <v>144</v>
      </c>
      <c r="AU113" s="236" t="s">
        <v>79</v>
      </c>
      <c r="AV113" s="13" t="s">
        <v>79</v>
      </c>
      <c r="AW113" s="13" t="s">
        <v>31</v>
      </c>
      <c r="AX113" s="13" t="s">
        <v>69</v>
      </c>
      <c r="AY113" s="236" t="s">
        <v>125</v>
      </c>
    </row>
    <row r="114" s="13" customFormat="1">
      <c r="A114" s="13"/>
      <c r="B114" s="226"/>
      <c r="C114" s="227"/>
      <c r="D114" s="219" t="s">
        <v>144</v>
      </c>
      <c r="E114" s="228" t="s">
        <v>19</v>
      </c>
      <c r="F114" s="229" t="s">
        <v>410</v>
      </c>
      <c r="G114" s="227"/>
      <c r="H114" s="230">
        <v>195.80000000000001</v>
      </c>
      <c r="I114" s="231"/>
      <c r="J114" s="227"/>
      <c r="K114" s="227"/>
      <c r="L114" s="232"/>
      <c r="M114" s="233"/>
      <c r="N114" s="234"/>
      <c r="O114" s="234"/>
      <c r="P114" s="234"/>
      <c r="Q114" s="234"/>
      <c r="R114" s="234"/>
      <c r="S114" s="234"/>
      <c r="T114" s="23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6" t="s">
        <v>144</v>
      </c>
      <c r="AU114" s="236" t="s">
        <v>79</v>
      </c>
      <c r="AV114" s="13" t="s">
        <v>79</v>
      </c>
      <c r="AW114" s="13" t="s">
        <v>31</v>
      </c>
      <c r="AX114" s="13" t="s">
        <v>69</v>
      </c>
      <c r="AY114" s="236" t="s">
        <v>125</v>
      </c>
    </row>
    <row r="115" s="14" customFormat="1">
      <c r="A115" s="14"/>
      <c r="B115" s="237"/>
      <c r="C115" s="238"/>
      <c r="D115" s="219" t="s">
        <v>144</v>
      </c>
      <c r="E115" s="239" t="s">
        <v>19</v>
      </c>
      <c r="F115" s="240" t="s">
        <v>166</v>
      </c>
      <c r="G115" s="238"/>
      <c r="H115" s="241">
        <v>3255.2000000000003</v>
      </c>
      <c r="I115" s="242"/>
      <c r="J115" s="238"/>
      <c r="K115" s="238"/>
      <c r="L115" s="243"/>
      <c r="M115" s="244"/>
      <c r="N115" s="245"/>
      <c r="O115" s="245"/>
      <c r="P115" s="245"/>
      <c r="Q115" s="245"/>
      <c r="R115" s="245"/>
      <c r="S115" s="245"/>
      <c r="T115" s="246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7" t="s">
        <v>144</v>
      </c>
      <c r="AU115" s="247" t="s">
        <v>79</v>
      </c>
      <c r="AV115" s="14" t="s">
        <v>132</v>
      </c>
      <c r="AW115" s="14" t="s">
        <v>31</v>
      </c>
      <c r="AX115" s="14" t="s">
        <v>77</v>
      </c>
      <c r="AY115" s="247" t="s">
        <v>125</v>
      </c>
    </row>
    <row r="116" s="2" customFormat="1" ht="16.5" customHeight="1">
      <c r="A116" s="39"/>
      <c r="B116" s="40"/>
      <c r="C116" s="206" t="s">
        <v>174</v>
      </c>
      <c r="D116" s="206" t="s">
        <v>127</v>
      </c>
      <c r="E116" s="207" t="s">
        <v>634</v>
      </c>
      <c r="F116" s="208" t="s">
        <v>635</v>
      </c>
      <c r="G116" s="209" t="s">
        <v>334</v>
      </c>
      <c r="H116" s="210">
        <v>38</v>
      </c>
      <c r="I116" s="211"/>
      <c r="J116" s="212">
        <f>ROUND(I116*H116,2)</f>
        <v>0</v>
      </c>
      <c r="K116" s="208" t="s">
        <v>131</v>
      </c>
      <c r="L116" s="45"/>
      <c r="M116" s="213" t="s">
        <v>19</v>
      </c>
      <c r="N116" s="214" t="s">
        <v>40</v>
      </c>
      <c r="O116" s="85"/>
      <c r="P116" s="215">
        <f>O116*H116</f>
        <v>0</v>
      </c>
      <c r="Q116" s="215">
        <v>0.0035999999999999999</v>
      </c>
      <c r="R116" s="215">
        <f>Q116*H116</f>
        <v>0.13680000000000001</v>
      </c>
      <c r="S116" s="215">
        <v>0</v>
      </c>
      <c r="T116" s="216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7" t="s">
        <v>132</v>
      </c>
      <c r="AT116" s="217" t="s">
        <v>127</v>
      </c>
      <c r="AU116" s="217" t="s">
        <v>79</v>
      </c>
      <c r="AY116" s="18" t="s">
        <v>125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8" t="s">
        <v>77</v>
      </c>
      <c r="BK116" s="218">
        <f>ROUND(I116*H116,2)</f>
        <v>0</v>
      </c>
      <c r="BL116" s="18" t="s">
        <v>132</v>
      </c>
      <c r="BM116" s="217" t="s">
        <v>636</v>
      </c>
    </row>
    <row r="117" s="2" customFormat="1">
      <c r="A117" s="39"/>
      <c r="B117" s="40"/>
      <c r="C117" s="41"/>
      <c r="D117" s="219" t="s">
        <v>134</v>
      </c>
      <c r="E117" s="41"/>
      <c r="F117" s="220" t="s">
        <v>637</v>
      </c>
      <c r="G117" s="41"/>
      <c r="H117" s="41"/>
      <c r="I117" s="221"/>
      <c r="J117" s="41"/>
      <c r="K117" s="41"/>
      <c r="L117" s="45"/>
      <c r="M117" s="222"/>
      <c r="N117" s="223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134</v>
      </c>
      <c r="AU117" s="18" t="s">
        <v>79</v>
      </c>
    </row>
    <row r="118" s="2" customFormat="1">
      <c r="A118" s="39"/>
      <c r="B118" s="40"/>
      <c r="C118" s="41"/>
      <c r="D118" s="224" t="s">
        <v>136</v>
      </c>
      <c r="E118" s="41"/>
      <c r="F118" s="225" t="s">
        <v>638</v>
      </c>
      <c r="G118" s="41"/>
      <c r="H118" s="41"/>
      <c r="I118" s="221"/>
      <c r="J118" s="41"/>
      <c r="K118" s="41"/>
      <c r="L118" s="45"/>
      <c r="M118" s="222"/>
      <c r="N118" s="223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136</v>
      </c>
      <c r="AU118" s="18" t="s">
        <v>79</v>
      </c>
    </row>
    <row r="119" s="13" customFormat="1">
      <c r="A119" s="13"/>
      <c r="B119" s="226"/>
      <c r="C119" s="227"/>
      <c r="D119" s="219" t="s">
        <v>144</v>
      </c>
      <c r="E119" s="228" t="s">
        <v>86</v>
      </c>
      <c r="F119" s="229" t="s">
        <v>639</v>
      </c>
      <c r="G119" s="227"/>
      <c r="H119" s="230">
        <v>38</v>
      </c>
      <c r="I119" s="231"/>
      <c r="J119" s="227"/>
      <c r="K119" s="227"/>
      <c r="L119" s="232"/>
      <c r="M119" s="233"/>
      <c r="N119" s="234"/>
      <c r="O119" s="234"/>
      <c r="P119" s="234"/>
      <c r="Q119" s="234"/>
      <c r="R119" s="234"/>
      <c r="S119" s="234"/>
      <c r="T119" s="23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6" t="s">
        <v>144</v>
      </c>
      <c r="AU119" s="236" t="s">
        <v>79</v>
      </c>
      <c r="AV119" s="13" t="s">
        <v>79</v>
      </c>
      <c r="AW119" s="13" t="s">
        <v>31</v>
      </c>
      <c r="AX119" s="13" t="s">
        <v>77</v>
      </c>
      <c r="AY119" s="236" t="s">
        <v>125</v>
      </c>
    </row>
    <row r="120" s="12" customFormat="1" ht="22.8" customHeight="1">
      <c r="A120" s="12"/>
      <c r="B120" s="190"/>
      <c r="C120" s="191"/>
      <c r="D120" s="192" t="s">
        <v>68</v>
      </c>
      <c r="E120" s="204" t="s">
        <v>195</v>
      </c>
      <c r="F120" s="204" t="s">
        <v>443</v>
      </c>
      <c r="G120" s="191"/>
      <c r="H120" s="191"/>
      <c r="I120" s="194"/>
      <c r="J120" s="205">
        <f>BK120</f>
        <v>0</v>
      </c>
      <c r="K120" s="191"/>
      <c r="L120" s="196"/>
      <c r="M120" s="197"/>
      <c r="N120" s="198"/>
      <c r="O120" s="198"/>
      <c r="P120" s="199">
        <f>P121+P127</f>
        <v>0</v>
      </c>
      <c r="Q120" s="198"/>
      <c r="R120" s="199">
        <f>R121+R127</f>
        <v>0.21881999999999999</v>
      </c>
      <c r="S120" s="198"/>
      <c r="T120" s="200">
        <f>T121+T127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1" t="s">
        <v>77</v>
      </c>
      <c r="AT120" s="202" t="s">
        <v>68</v>
      </c>
      <c r="AU120" s="202" t="s">
        <v>77</v>
      </c>
      <c r="AY120" s="201" t="s">
        <v>125</v>
      </c>
      <c r="BK120" s="203">
        <f>BK121+BK127</f>
        <v>0</v>
      </c>
    </row>
    <row r="121" s="12" customFormat="1" ht="20.88" customHeight="1">
      <c r="A121" s="12"/>
      <c r="B121" s="190"/>
      <c r="C121" s="191"/>
      <c r="D121" s="192" t="s">
        <v>68</v>
      </c>
      <c r="E121" s="204" t="s">
        <v>444</v>
      </c>
      <c r="F121" s="204" t="s">
        <v>445</v>
      </c>
      <c r="G121" s="191"/>
      <c r="H121" s="191"/>
      <c r="I121" s="194"/>
      <c r="J121" s="205">
        <f>BK121</f>
        <v>0</v>
      </c>
      <c r="K121" s="191"/>
      <c r="L121" s="196"/>
      <c r="M121" s="197"/>
      <c r="N121" s="198"/>
      <c r="O121" s="198"/>
      <c r="P121" s="199">
        <f>SUM(P122:P126)</f>
        <v>0</v>
      </c>
      <c r="Q121" s="198"/>
      <c r="R121" s="199">
        <f>SUM(R122:R126)</f>
        <v>0.21881999999999999</v>
      </c>
      <c r="S121" s="198"/>
      <c r="T121" s="200">
        <f>SUM(T122:T126)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1" t="s">
        <v>77</v>
      </c>
      <c r="AT121" s="202" t="s">
        <v>68</v>
      </c>
      <c r="AU121" s="202" t="s">
        <v>79</v>
      </c>
      <c r="AY121" s="201" t="s">
        <v>125</v>
      </c>
      <c r="BK121" s="203">
        <f>SUM(BK122:BK126)</f>
        <v>0</v>
      </c>
    </row>
    <row r="122" s="2" customFormat="1" ht="16.5" customHeight="1">
      <c r="A122" s="39"/>
      <c r="B122" s="40"/>
      <c r="C122" s="206" t="s">
        <v>181</v>
      </c>
      <c r="D122" s="206" t="s">
        <v>127</v>
      </c>
      <c r="E122" s="207" t="s">
        <v>640</v>
      </c>
      <c r="F122" s="208" t="s">
        <v>641</v>
      </c>
      <c r="G122" s="209" t="s">
        <v>301</v>
      </c>
      <c r="H122" s="210">
        <v>2</v>
      </c>
      <c r="I122" s="211"/>
      <c r="J122" s="212">
        <f>ROUND(I122*H122,2)</f>
        <v>0</v>
      </c>
      <c r="K122" s="208" t="s">
        <v>131</v>
      </c>
      <c r="L122" s="45"/>
      <c r="M122" s="213" t="s">
        <v>19</v>
      </c>
      <c r="N122" s="214" t="s">
        <v>40</v>
      </c>
      <c r="O122" s="85"/>
      <c r="P122" s="215">
        <f>O122*H122</f>
        <v>0</v>
      </c>
      <c r="Q122" s="215">
        <v>0.10940999999999999</v>
      </c>
      <c r="R122" s="215">
        <f>Q122*H122</f>
        <v>0.21881999999999999</v>
      </c>
      <c r="S122" s="215">
        <v>0</v>
      </c>
      <c r="T122" s="216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7" t="s">
        <v>132</v>
      </c>
      <c r="AT122" s="217" t="s">
        <v>127</v>
      </c>
      <c r="AU122" s="217" t="s">
        <v>146</v>
      </c>
      <c r="AY122" s="18" t="s">
        <v>125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8" t="s">
        <v>77</v>
      </c>
      <c r="BK122" s="218">
        <f>ROUND(I122*H122,2)</f>
        <v>0</v>
      </c>
      <c r="BL122" s="18" t="s">
        <v>132</v>
      </c>
      <c r="BM122" s="217" t="s">
        <v>642</v>
      </c>
    </row>
    <row r="123" s="2" customFormat="1">
      <c r="A123" s="39"/>
      <c r="B123" s="40"/>
      <c r="C123" s="41"/>
      <c r="D123" s="219" t="s">
        <v>134</v>
      </c>
      <c r="E123" s="41"/>
      <c r="F123" s="220" t="s">
        <v>641</v>
      </c>
      <c r="G123" s="41"/>
      <c r="H123" s="41"/>
      <c r="I123" s="221"/>
      <c r="J123" s="41"/>
      <c r="K123" s="41"/>
      <c r="L123" s="45"/>
      <c r="M123" s="222"/>
      <c r="N123" s="223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134</v>
      </c>
      <c r="AU123" s="18" t="s">
        <v>146</v>
      </c>
    </row>
    <row r="124" s="2" customFormat="1">
      <c r="A124" s="39"/>
      <c r="B124" s="40"/>
      <c r="C124" s="41"/>
      <c r="D124" s="224" t="s">
        <v>136</v>
      </c>
      <c r="E124" s="41"/>
      <c r="F124" s="225" t="s">
        <v>643</v>
      </c>
      <c r="G124" s="41"/>
      <c r="H124" s="41"/>
      <c r="I124" s="221"/>
      <c r="J124" s="41"/>
      <c r="K124" s="41"/>
      <c r="L124" s="45"/>
      <c r="M124" s="222"/>
      <c r="N124" s="223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136</v>
      </c>
      <c r="AU124" s="18" t="s">
        <v>146</v>
      </c>
    </row>
    <row r="125" s="2" customFormat="1" ht="16.5" customHeight="1">
      <c r="A125" s="39"/>
      <c r="B125" s="40"/>
      <c r="C125" s="248" t="s">
        <v>188</v>
      </c>
      <c r="D125" s="248" t="s">
        <v>292</v>
      </c>
      <c r="E125" s="249" t="s">
        <v>644</v>
      </c>
      <c r="F125" s="250" t="s">
        <v>645</v>
      </c>
      <c r="G125" s="251" t="s">
        <v>301</v>
      </c>
      <c r="H125" s="252">
        <v>2</v>
      </c>
      <c r="I125" s="253"/>
      <c r="J125" s="254">
        <f>ROUND(I125*H125,2)</f>
        <v>0</v>
      </c>
      <c r="K125" s="250" t="s">
        <v>131</v>
      </c>
      <c r="L125" s="255"/>
      <c r="M125" s="256" t="s">
        <v>19</v>
      </c>
      <c r="N125" s="257" t="s">
        <v>40</v>
      </c>
      <c r="O125" s="85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7" t="s">
        <v>188</v>
      </c>
      <c r="AT125" s="217" t="s">
        <v>292</v>
      </c>
      <c r="AU125" s="217" t="s">
        <v>146</v>
      </c>
      <c r="AY125" s="18" t="s">
        <v>125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8" t="s">
        <v>77</v>
      </c>
      <c r="BK125" s="218">
        <f>ROUND(I125*H125,2)</f>
        <v>0</v>
      </c>
      <c r="BL125" s="18" t="s">
        <v>132</v>
      </c>
      <c r="BM125" s="217" t="s">
        <v>646</v>
      </c>
    </row>
    <row r="126" s="2" customFormat="1">
      <c r="A126" s="39"/>
      <c r="B126" s="40"/>
      <c r="C126" s="41"/>
      <c r="D126" s="219" t="s">
        <v>134</v>
      </c>
      <c r="E126" s="41"/>
      <c r="F126" s="220" t="s">
        <v>647</v>
      </c>
      <c r="G126" s="41"/>
      <c r="H126" s="41"/>
      <c r="I126" s="221"/>
      <c r="J126" s="41"/>
      <c r="K126" s="41"/>
      <c r="L126" s="45"/>
      <c r="M126" s="222"/>
      <c r="N126" s="223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134</v>
      </c>
      <c r="AU126" s="18" t="s">
        <v>146</v>
      </c>
    </row>
    <row r="127" s="12" customFormat="1" ht="20.88" customHeight="1">
      <c r="A127" s="12"/>
      <c r="B127" s="190"/>
      <c r="C127" s="191"/>
      <c r="D127" s="192" t="s">
        <v>68</v>
      </c>
      <c r="E127" s="204" t="s">
        <v>530</v>
      </c>
      <c r="F127" s="204" t="s">
        <v>531</v>
      </c>
      <c r="G127" s="191"/>
      <c r="H127" s="191"/>
      <c r="I127" s="194"/>
      <c r="J127" s="205">
        <f>BK127</f>
        <v>0</v>
      </c>
      <c r="K127" s="191"/>
      <c r="L127" s="196"/>
      <c r="M127" s="197"/>
      <c r="N127" s="198"/>
      <c r="O127" s="198"/>
      <c r="P127" s="199">
        <f>SUM(P128:P130)</f>
        <v>0</v>
      </c>
      <c r="Q127" s="198"/>
      <c r="R127" s="199">
        <f>SUM(R128:R130)</f>
        <v>0</v>
      </c>
      <c r="S127" s="198"/>
      <c r="T127" s="200">
        <f>SUM(T128:T130)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1" t="s">
        <v>77</v>
      </c>
      <c r="AT127" s="202" t="s">
        <v>68</v>
      </c>
      <c r="AU127" s="202" t="s">
        <v>79</v>
      </c>
      <c r="AY127" s="201" t="s">
        <v>125</v>
      </c>
      <c r="BK127" s="203">
        <f>SUM(BK128:BK130)</f>
        <v>0</v>
      </c>
    </row>
    <row r="128" s="2" customFormat="1" ht="21.75" customHeight="1">
      <c r="A128" s="39"/>
      <c r="B128" s="40"/>
      <c r="C128" s="206" t="s">
        <v>195</v>
      </c>
      <c r="D128" s="206" t="s">
        <v>127</v>
      </c>
      <c r="E128" s="207" t="s">
        <v>533</v>
      </c>
      <c r="F128" s="208" t="s">
        <v>534</v>
      </c>
      <c r="G128" s="209" t="s">
        <v>229</v>
      </c>
      <c r="H128" s="210">
        <v>217.38300000000001</v>
      </c>
      <c r="I128" s="211"/>
      <c r="J128" s="212">
        <f>ROUND(I128*H128,2)</f>
        <v>0</v>
      </c>
      <c r="K128" s="208" t="s">
        <v>131</v>
      </c>
      <c r="L128" s="45"/>
      <c r="M128" s="213" t="s">
        <v>19</v>
      </c>
      <c r="N128" s="214" t="s">
        <v>40</v>
      </c>
      <c r="O128" s="85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7" t="s">
        <v>132</v>
      </c>
      <c r="AT128" s="217" t="s">
        <v>127</v>
      </c>
      <c r="AU128" s="217" t="s">
        <v>146</v>
      </c>
      <c r="AY128" s="18" t="s">
        <v>125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8" t="s">
        <v>77</v>
      </c>
      <c r="BK128" s="218">
        <f>ROUND(I128*H128,2)</f>
        <v>0</v>
      </c>
      <c r="BL128" s="18" t="s">
        <v>132</v>
      </c>
      <c r="BM128" s="217" t="s">
        <v>648</v>
      </c>
    </row>
    <row r="129" s="2" customFormat="1">
      <c r="A129" s="39"/>
      <c r="B129" s="40"/>
      <c r="C129" s="41"/>
      <c r="D129" s="219" t="s">
        <v>134</v>
      </c>
      <c r="E129" s="41"/>
      <c r="F129" s="220" t="s">
        <v>536</v>
      </c>
      <c r="G129" s="41"/>
      <c r="H129" s="41"/>
      <c r="I129" s="221"/>
      <c r="J129" s="41"/>
      <c r="K129" s="41"/>
      <c r="L129" s="45"/>
      <c r="M129" s="222"/>
      <c r="N129" s="223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134</v>
      </c>
      <c r="AU129" s="18" t="s">
        <v>146</v>
      </c>
    </row>
    <row r="130" s="2" customFormat="1">
      <c r="A130" s="39"/>
      <c r="B130" s="40"/>
      <c r="C130" s="41"/>
      <c r="D130" s="224" t="s">
        <v>136</v>
      </c>
      <c r="E130" s="41"/>
      <c r="F130" s="225" t="s">
        <v>537</v>
      </c>
      <c r="G130" s="41"/>
      <c r="H130" s="41"/>
      <c r="I130" s="221"/>
      <c r="J130" s="41"/>
      <c r="K130" s="41"/>
      <c r="L130" s="45"/>
      <c r="M130" s="222"/>
      <c r="N130" s="223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136</v>
      </c>
      <c r="AU130" s="18" t="s">
        <v>146</v>
      </c>
    </row>
    <row r="131" s="12" customFormat="1" ht="25.92" customHeight="1">
      <c r="A131" s="12"/>
      <c r="B131" s="190"/>
      <c r="C131" s="191"/>
      <c r="D131" s="192" t="s">
        <v>68</v>
      </c>
      <c r="E131" s="193" t="s">
        <v>538</v>
      </c>
      <c r="F131" s="193" t="s">
        <v>539</v>
      </c>
      <c r="G131" s="191"/>
      <c r="H131" s="191"/>
      <c r="I131" s="194"/>
      <c r="J131" s="195">
        <f>BK131</f>
        <v>0</v>
      </c>
      <c r="K131" s="191"/>
      <c r="L131" s="196"/>
      <c r="M131" s="197"/>
      <c r="N131" s="198"/>
      <c r="O131" s="198"/>
      <c r="P131" s="199">
        <f>SUM(P132:P139)</f>
        <v>0</v>
      </c>
      <c r="Q131" s="198"/>
      <c r="R131" s="199">
        <f>SUM(R132:R139)</f>
        <v>0</v>
      </c>
      <c r="S131" s="198"/>
      <c r="T131" s="200">
        <f>SUM(T132:T139)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1" t="s">
        <v>132</v>
      </c>
      <c r="AT131" s="202" t="s">
        <v>68</v>
      </c>
      <c r="AU131" s="202" t="s">
        <v>69</v>
      </c>
      <c r="AY131" s="201" t="s">
        <v>125</v>
      </c>
      <c r="BK131" s="203">
        <f>SUM(BK132:BK139)</f>
        <v>0</v>
      </c>
    </row>
    <row r="132" s="2" customFormat="1" ht="16.5" customHeight="1">
      <c r="A132" s="39"/>
      <c r="B132" s="40"/>
      <c r="C132" s="206" t="s">
        <v>207</v>
      </c>
      <c r="D132" s="206" t="s">
        <v>127</v>
      </c>
      <c r="E132" s="207" t="s">
        <v>649</v>
      </c>
      <c r="F132" s="208" t="s">
        <v>650</v>
      </c>
      <c r="G132" s="209" t="s">
        <v>301</v>
      </c>
      <c r="H132" s="210">
        <v>1</v>
      </c>
      <c r="I132" s="211"/>
      <c r="J132" s="212">
        <f>ROUND(I132*H132,2)</f>
        <v>0</v>
      </c>
      <c r="K132" s="208" t="s">
        <v>19</v>
      </c>
      <c r="L132" s="45"/>
      <c r="M132" s="213" t="s">
        <v>19</v>
      </c>
      <c r="N132" s="214" t="s">
        <v>40</v>
      </c>
      <c r="O132" s="85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7" t="s">
        <v>132</v>
      </c>
      <c r="AT132" s="217" t="s">
        <v>127</v>
      </c>
      <c r="AU132" s="217" t="s">
        <v>77</v>
      </c>
      <c r="AY132" s="18" t="s">
        <v>125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8" t="s">
        <v>77</v>
      </c>
      <c r="BK132" s="218">
        <f>ROUND(I132*H132,2)</f>
        <v>0</v>
      </c>
      <c r="BL132" s="18" t="s">
        <v>132</v>
      </c>
      <c r="BM132" s="217" t="s">
        <v>651</v>
      </c>
    </row>
    <row r="133" s="2" customFormat="1">
      <c r="A133" s="39"/>
      <c r="B133" s="40"/>
      <c r="C133" s="41"/>
      <c r="D133" s="219" t="s">
        <v>134</v>
      </c>
      <c r="E133" s="41"/>
      <c r="F133" s="220" t="s">
        <v>652</v>
      </c>
      <c r="G133" s="41"/>
      <c r="H133" s="41"/>
      <c r="I133" s="221"/>
      <c r="J133" s="41"/>
      <c r="K133" s="41"/>
      <c r="L133" s="45"/>
      <c r="M133" s="222"/>
      <c r="N133" s="223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134</v>
      </c>
      <c r="AU133" s="18" t="s">
        <v>77</v>
      </c>
    </row>
    <row r="134" s="2" customFormat="1" ht="16.5" customHeight="1">
      <c r="A134" s="39"/>
      <c r="B134" s="40"/>
      <c r="C134" s="206" t="s">
        <v>214</v>
      </c>
      <c r="D134" s="206" t="s">
        <v>127</v>
      </c>
      <c r="E134" s="207" t="s">
        <v>653</v>
      </c>
      <c r="F134" s="208" t="s">
        <v>654</v>
      </c>
      <c r="G134" s="209" t="s">
        <v>301</v>
      </c>
      <c r="H134" s="210">
        <v>1</v>
      </c>
      <c r="I134" s="211"/>
      <c r="J134" s="212">
        <f>ROUND(I134*H134,2)</f>
        <v>0</v>
      </c>
      <c r="K134" s="208" t="s">
        <v>19</v>
      </c>
      <c r="L134" s="45"/>
      <c r="M134" s="213" t="s">
        <v>19</v>
      </c>
      <c r="N134" s="214" t="s">
        <v>40</v>
      </c>
      <c r="O134" s="85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7" t="s">
        <v>132</v>
      </c>
      <c r="AT134" s="217" t="s">
        <v>127</v>
      </c>
      <c r="AU134" s="217" t="s">
        <v>77</v>
      </c>
      <c r="AY134" s="18" t="s">
        <v>125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8" t="s">
        <v>77</v>
      </c>
      <c r="BK134" s="218">
        <f>ROUND(I134*H134,2)</f>
        <v>0</v>
      </c>
      <c r="BL134" s="18" t="s">
        <v>132</v>
      </c>
      <c r="BM134" s="217" t="s">
        <v>655</v>
      </c>
    </row>
    <row r="135" s="2" customFormat="1">
      <c r="A135" s="39"/>
      <c r="B135" s="40"/>
      <c r="C135" s="41"/>
      <c r="D135" s="219" t="s">
        <v>134</v>
      </c>
      <c r="E135" s="41"/>
      <c r="F135" s="220" t="s">
        <v>656</v>
      </c>
      <c r="G135" s="41"/>
      <c r="H135" s="41"/>
      <c r="I135" s="221"/>
      <c r="J135" s="41"/>
      <c r="K135" s="41"/>
      <c r="L135" s="45"/>
      <c r="M135" s="222"/>
      <c r="N135" s="223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134</v>
      </c>
      <c r="AU135" s="18" t="s">
        <v>77</v>
      </c>
    </row>
    <row r="136" s="2" customFormat="1" ht="16.5" customHeight="1">
      <c r="A136" s="39"/>
      <c r="B136" s="40"/>
      <c r="C136" s="206" t="s">
        <v>220</v>
      </c>
      <c r="D136" s="206" t="s">
        <v>127</v>
      </c>
      <c r="E136" s="207" t="s">
        <v>657</v>
      </c>
      <c r="F136" s="208" t="s">
        <v>658</v>
      </c>
      <c r="G136" s="209" t="s">
        <v>301</v>
      </c>
      <c r="H136" s="210">
        <v>8</v>
      </c>
      <c r="I136" s="211"/>
      <c r="J136" s="212">
        <f>ROUND(I136*H136,2)</f>
        <v>0</v>
      </c>
      <c r="K136" s="208" t="s">
        <v>19</v>
      </c>
      <c r="L136" s="45"/>
      <c r="M136" s="213" t="s">
        <v>19</v>
      </c>
      <c r="N136" s="214" t="s">
        <v>40</v>
      </c>
      <c r="O136" s="85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7" t="s">
        <v>132</v>
      </c>
      <c r="AT136" s="217" t="s">
        <v>127</v>
      </c>
      <c r="AU136" s="217" t="s">
        <v>77</v>
      </c>
      <c r="AY136" s="18" t="s">
        <v>125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8" t="s">
        <v>77</v>
      </c>
      <c r="BK136" s="218">
        <f>ROUND(I136*H136,2)</f>
        <v>0</v>
      </c>
      <c r="BL136" s="18" t="s">
        <v>132</v>
      </c>
      <c r="BM136" s="217" t="s">
        <v>659</v>
      </c>
    </row>
    <row r="137" s="2" customFormat="1">
      <c r="A137" s="39"/>
      <c r="B137" s="40"/>
      <c r="C137" s="41"/>
      <c r="D137" s="219" t="s">
        <v>134</v>
      </c>
      <c r="E137" s="41"/>
      <c r="F137" s="220" t="s">
        <v>658</v>
      </c>
      <c r="G137" s="41"/>
      <c r="H137" s="41"/>
      <c r="I137" s="221"/>
      <c r="J137" s="41"/>
      <c r="K137" s="41"/>
      <c r="L137" s="45"/>
      <c r="M137" s="222"/>
      <c r="N137" s="223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134</v>
      </c>
      <c r="AU137" s="18" t="s">
        <v>77</v>
      </c>
    </row>
    <row r="138" s="2" customFormat="1" ht="16.5" customHeight="1">
      <c r="A138" s="39"/>
      <c r="B138" s="40"/>
      <c r="C138" s="206" t="s">
        <v>226</v>
      </c>
      <c r="D138" s="206" t="s">
        <v>127</v>
      </c>
      <c r="E138" s="207" t="s">
        <v>660</v>
      </c>
      <c r="F138" s="208" t="s">
        <v>661</v>
      </c>
      <c r="G138" s="209" t="s">
        <v>301</v>
      </c>
      <c r="H138" s="210">
        <v>1</v>
      </c>
      <c r="I138" s="211"/>
      <c r="J138" s="212">
        <f>ROUND(I138*H138,2)</f>
        <v>0</v>
      </c>
      <c r="K138" s="208" t="s">
        <v>19</v>
      </c>
      <c r="L138" s="45"/>
      <c r="M138" s="213" t="s">
        <v>19</v>
      </c>
      <c r="N138" s="214" t="s">
        <v>40</v>
      </c>
      <c r="O138" s="85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7" t="s">
        <v>662</v>
      </c>
      <c r="AT138" s="217" t="s">
        <v>127</v>
      </c>
      <c r="AU138" s="217" t="s">
        <v>77</v>
      </c>
      <c r="AY138" s="18" t="s">
        <v>125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8" t="s">
        <v>77</v>
      </c>
      <c r="BK138" s="218">
        <f>ROUND(I138*H138,2)</f>
        <v>0</v>
      </c>
      <c r="BL138" s="18" t="s">
        <v>662</v>
      </c>
      <c r="BM138" s="217" t="s">
        <v>663</v>
      </c>
    </row>
    <row r="139" s="2" customFormat="1">
      <c r="A139" s="39"/>
      <c r="B139" s="40"/>
      <c r="C139" s="41"/>
      <c r="D139" s="219" t="s">
        <v>134</v>
      </c>
      <c r="E139" s="41"/>
      <c r="F139" s="220" t="s">
        <v>661</v>
      </c>
      <c r="G139" s="41"/>
      <c r="H139" s="41"/>
      <c r="I139" s="221"/>
      <c r="J139" s="41"/>
      <c r="K139" s="41"/>
      <c r="L139" s="45"/>
      <c r="M139" s="269"/>
      <c r="N139" s="270"/>
      <c r="O139" s="271"/>
      <c r="P139" s="271"/>
      <c r="Q139" s="271"/>
      <c r="R139" s="271"/>
      <c r="S139" s="271"/>
      <c r="T139" s="272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134</v>
      </c>
      <c r="AU139" s="18" t="s">
        <v>77</v>
      </c>
    </row>
    <row r="140" s="2" customFormat="1" ht="6.96" customHeight="1">
      <c r="A140" s="39"/>
      <c r="B140" s="60"/>
      <c r="C140" s="61"/>
      <c r="D140" s="61"/>
      <c r="E140" s="61"/>
      <c r="F140" s="61"/>
      <c r="G140" s="61"/>
      <c r="H140" s="61"/>
      <c r="I140" s="61"/>
      <c r="J140" s="61"/>
      <c r="K140" s="61"/>
      <c r="L140" s="45"/>
      <c r="M140" s="39"/>
      <c r="O140" s="39"/>
      <c r="P140" s="39"/>
      <c r="Q140" s="39"/>
      <c r="R140" s="39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</sheetData>
  <sheetProtection sheet="1" autoFilter="0" formatColumns="0" formatRows="0" objects="1" scenarios="1" spinCount="100000" saltValue="lV8svzSZtm8MHrqlNGC1uaqPJO/G/na9HOBVhfeMVhE1Yv+h9Nde5YadMMDeMwTw/Bp0QJVcvuPnqwUwGiJhSQ==" hashValue="i/9mWJc2BgsIT7Px6y9zQXRsqdQ7f/iOnh1TpZmbQNjE7nYTnDZbddOGlsaAX3+yE7Qq3jAWIxNzHMBDi/v+oA==" algorithmName="SHA-512" password="CC35"/>
  <autoFilter ref="C84:K139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2_01/565155121"/>
    <hyperlink ref="F97" r:id="rId2" display="https://podminky.urs.cz/item/CS_URS_2022_01/569831111"/>
    <hyperlink ref="F101" r:id="rId3" display="https://podminky.urs.cz/item/CS_URS_2022_01/573111111"/>
    <hyperlink ref="F105" r:id="rId4" display="https://podminky.urs.cz/item/CS_URS_2022_01/573111113"/>
    <hyperlink ref="F112" r:id="rId5" display="https://podminky.urs.cz/item/CS_URS_2022_01/577144221"/>
    <hyperlink ref="F118" r:id="rId6" display="https://podminky.urs.cz/item/CS_URS_2022_01/599141111"/>
    <hyperlink ref="F124" r:id="rId7" display="https://podminky.urs.cz/item/CS_URS_2022_01/914511111"/>
    <hyperlink ref="F130" r:id="rId8" display="https://podminky.urs.cz/item/CS_URS_2022_01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79</v>
      </c>
    </row>
    <row r="4" s="1" customFormat="1" ht="24.96" customHeight="1">
      <c r="B4" s="21"/>
      <c r="D4" s="132" t="s">
        <v>89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Polní cesta VC30 Skalice u Znojma</v>
      </c>
      <c r="F7" s="134"/>
      <c r="G7" s="134"/>
      <c r="H7" s="134"/>
      <c r="L7" s="21"/>
    </row>
    <row r="8" s="2" customFormat="1" ht="12" customHeight="1">
      <c r="A8" s="39"/>
      <c r="B8" s="45"/>
      <c r="C8" s="39"/>
      <c r="D8" s="134" t="s">
        <v>90</v>
      </c>
      <c r="E8" s="39"/>
      <c r="F8" s="39"/>
      <c r="G8" s="39"/>
      <c r="H8" s="39"/>
      <c r="I8" s="39"/>
      <c r="J8" s="39"/>
      <c r="K8" s="39"/>
      <c r="L8" s="13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7" t="s">
        <v>664</v>
      </c>
      <c r="F9" s="39"/>
      <c r="G9" s="39"/>
      <c r="H9" s="39"/>
      <c r="I9" s="39"/>
      <c r="J9" s="39"/>
      <c r="K9" s="39"/>
      <c r="L9" s="13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4" t="s">
        <v>18</v>
      </c>
      <c r="E11" s="39"/>
      <c r="F11" s="138" t="s">
        <v>19</v>
      </c>
      <c r="G11" s="39"/>
      <c r="H11" s="39"/>
      <c r="I11" s="134" t="s">
        <v>20</v>
      </c>
      <c r="J11" s="138" t="s">
        <v>19</v>
      </c>
      <c r="K11" s="39"/>
      <c r="L11" s="13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4" t="s">
        <v>21</v>
      </c>
      <c r="E12" s="39"/>
      <c r="F12" s="138" t="s">
        <v>22</v>
      </c>
      <c r="G12" s="39"/>
      <c r="H12" s="39"/>
      <c r="I12" s="134" t="s">
        <v>23</v>
      </c>
      <c r="J12" s="139" t="str">
        <f>'Rekapitulace stavby'!AN8</f>
        <v>10. 3. 2022</v>
      </c>
      <c r="K12" s="39"/>
      <c r="L12" s="13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4" t="s">
        <v>25</v>
      </c>
      <c r="E14" s="39"/>
      <c r="F14" s="39"/>
      <c r="G14" s="39"/>
      <c r="H14" s="39"/>
      <c r="I14" s="134" t="s">
        <v>26</v>
      </c>
      <c r="J14" s="138" t="str">
        <f>IF('Rekapitulace stavby'!AN10="","",'Rekapitulace stavby'!AN10)</f>
        <v/>
      </c>
      <c r="K14" s="39"/>
      <c r="L14" s="13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8" t="str">
        <f>IF('Rekapitulace stavby'!E11="","",'Rekapitulace stavby'!E11)</f>
        <v xml:space="preserve"> </v>
      </c>
      <c r="F15" s="39"/>
      <c r="G15" s="39"/>
      <c r="H15" s="39"/>
      <c r="I15" s="134" t="s">
        <v>27</v>
      </c>
      <c r="J15" s="138" t="str">
        <f>IF('Rekapitulace stavby'!AN11="","",'Rekapitulace stavby'!AN11)</f>
        <v/>
      </c>
      <c r="K15" s="39"/>
      <c r="L15" s="13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4" t="s">
        <v>28</v>
      </c>
      <c r="E17" s="39"/>
      <c r="F17" s="39"/>
      <c r="G17" s="39"/>
      <c r="H17" s="39"/>
      <c r="I17" s="134" t="s">
        <v>26</v>
      </c>
      <c r="J17" s="34" t="str">
        <f>'Rekapitulace stavby'!AN13</f>
        <v>Vyplň údaj</v>
      </c>
      <c r="K17" s="39"/>
      <c r="L17" s="13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8"/>
      <c r="G18" s="138"/>
      <c r="H18" s="138"/>
      <c r="I18" s="134" t="s">
        <v>27</v>
      </c>
      <c r="J18" s="34" t="str">
        <f>'Rekapitulace stavby'!AN14</f>
        <v>Vyplň údaj</v>
      </c>
      <c r="K18" s="39"/>
      <c r="L18" s="13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4" t="s">
        <v>30</v>
      </c>
      <c r="E20" s="39"/>
      <c r="F20" s="39"/>
      <c r="G20" s="39"/>
      <c r="H20" s="39"/>
      <c r="I20" s="134" t="s">
        <v>26</v>
      </c>
      <c r="J20" s="138" t="str">
        <f>IF('Rekapitulace stavby'!AN16="","",'Rekapitulace stavby'!AN16)</f>
        <v/>
      </c>
      <c r="K20" s="39"/>
      <c r="L20" s="13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8" t="str">
        <f>IF('Rekapitulace stavby'!E17="","",'Rekapitulace stavby'!E17)</f>
        <v xml:space="preserve"> </v>
      </c>
      <c r="F21" s="39"/>
      <c r="G21" s="39"/>
      <c r="H21" s="39"/>
      <c r="I21" s="134" t="s">
        <v>27</v>
      </c>
      <c r="J21" s="138" t="str">
        <f>IF('Rekapitulace stavby'!AN17="","",'Rekapitulace stavby'!AN17)</f>
        <v/>
      </c>
      <c r="K21" s="39"/>
      <c r="L21" s="13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4" t="s">
        <v>32</v>
      </c>
      <c r="E23" s="39"/>
      <c r="F23" s="39"/>
      <c r="G23" s="39"/>
      <c r="H23" s="39"/>
      <c r="I23" s="134" t="s">
        <v>26</v>
      </c>
      <c r="J23" s="138" t="str">
        <f>IF('Rekapitulace stavby'!AN19="","",'Rekapitulace stavby'!AN19)</f>
        <v/>
      </c>
      <c r="K23" s="39"/>
      <c r="L23" s="13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8" t="str">
        <f>IF('Rekapitulace stavby'!E20="","",'Rekapitulace stavby'!E20)</f>
        <v xml:space="preserve"> </v>
      </c>
      <c r="F24" s="39"/>
      <c r="G24" s="39"/>
      <c r="H24" s="39"/>
      <c r="I24" s="134" t="s">
        <v>27</v>
      </c>
      <c r="J24" s="138" t="str">
        <f>IF('Rekapitulace stavby'!AN20="","",'Rekapitulace stavby'!AN20)</f>
        <v/>
      </c>
      <c r="K24" s="39"/>
      <c r="L24" s="13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4" t="s">
        <v>33</v>
      </c>
      <c r="E26" s="39"/>
      <c r="F26" s="39"/>
      <c r="G26" s="39"/>
      <c r="H26" s="39"/>
      <c r="I26" s="39"/>
      <c r="J26" s="39"/>
      <c r="K26" s="39"/>
      <c r="L26" s="13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4"/>
      <c r="E29" s="144"/>
      <c r="F29" s="144"/>
      <c r="G29" s="144"/>
      <c r="H29" s="144"/>
      <c r="I29" s="144"/>
      <c r="J29" s="144"/>
      <c r="K29" s="144"/>
      <c r="L29" s="13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5" t="s">
        <v>35</v>
      </c>
      <c r="E30" s="39"/>
      <c r="F30" s="39"/>
      <c r="G30" s="39"/>
      <c r="H30" s="39"/>
      <c r="I30" s="39"/>
      <c r="J30" s="146">
        <f>ROUND(J92, 2)</f>
        <v>0</v>
      </c>
      <c r="K30" s="39"/>
      <c r="L30" s="13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4"/>
      <c r="E31" s="144"/>
      <c r="F31" s="144"/>
      <c r="G31" s="144"/>
      <c r="H31" s="144"/>
      <c r="I31" s="144"/>
      <c r="J31" s="144"/>
      <c r="K31" s="144"/>
      <c r="L31" s="13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7" t="s">
        <v>37</v>
      </c>
      <c r="G32" s="39"/>
      <c r="H32" s="39"/>
      <c r="I32" s="147" t="s">
        <v>36</v>
      </c>
      <c r="J32" s="147" t="s">
        <v>38</v>
      </c>
      <c r="K32" s="39"/>
      <c r="L32" s="13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8" t="s">
        <v>39</v>
      </c>
      <c r="E33" s="134" t="s">
        <v>40</v>
      </c>
      <c r="F33" s="149">
        <f>ROUND((SUM(BE92:BE741)),  2)</f>
        <v>0</v>
      </c>
      <c r="G33" s="39"/>
      <c r="H33" s="39"/>
      <c r="I33" s="150">
        <v>0.20999999999999999</v>
      </c>
      <c r="J33" s="149">
        <f>ROUND(((SUM(BE92:BE741))*I33),  2)</f>
        <v>0</v>
      </c>
      <c r="K33" s="39"/>
      <c r="L33" s="13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4" t="s">
        <v>41</v>
      </c>
      <c r="F34" s="149">
        <f>ROUND((SUM(BF92:BF741)),  2)</f>
        <v>0</v>
      </c>
      <c r="G34" s="39"/>
      <c r="H34" s="39"/>
      <c r="I34" s="150">
        <v>0.14999999999999999</v>
      </c>
      <c r="J34" s="149">
        <f>ROUND(((SUM(BF92:BF741))*I34),  2)</f>
        <v>0</v>
      </c>
      <c r="K34" s="39"/>
      <c r="L34" s="13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4" t="s">
        <v>42</v>
      </c>
      <c r="F35" s="149">
        <f>ROUND((SUM(BG92:BG741)),  2)</f>
        <v>0</v>
      </c>
      <c r="G35" s="39"/>
      <c r="H35" s="39"/>
      <c r="I35" s="150">
        <v>0.20999999999999999</v>
      </c>
      <c r="J35" s="149">
        <f>0</f>
        <v>0</v>
      </c>
      <c r="K35" s="39"/>
      <c r="L35" s="13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4" t="s">
        <v>43</v>
      </c>
      <c r="F36" s="149">
        <f>ROUND((SUM(BH92:BH741)),  2)</f>
        <v>0</v>
      </c>
      <c r="G36" s="39"/>
      <c r="H36" s="39"/>
      <c r="I36" s="150">
        <v>0.14999999999999999</v>
      </c>
      <c r="J36" s="149">
        <f>0</f>
        <v>0</v>
      </c>
      <c r="K36" s="39"/>
      <c r="L36" s="13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4" t="s">
        <v>44</v>
      </c>
      <c r="F37" s="149">
        <f>ROUND((SUM(BI92:BI741)),  2)</f>
        <v>0</v>
      </c>
      <c r="G37" s="39"/>
      <c r="H37" s="39"/>
      <c r="I37" s="150">
        <v>0</v>
      </c>
      <c r="J37" s="149">
        <f>0</f>
        <v>0</v>
      </c>
      <c r="K37" s="39"/>
      <c r="L37" s="13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92</v>
      </c>
      <c r="D45" s="41"/>
      <c r="E45" s="41"/>
      <c r="F45" s="41"/>
      <c r="G45" s="41"/>
      <c r="H45" s="41"/>
      <c r="I45" s="41"/>
      <c r="J45" s="41"/>
      <c r="K45" s="41"/>
      <c r="L45" s="136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2" t="str">
        <f>E7</f>
        <v>Polní cesta VC30 Skalice u Znojma</v>
      </c>
      <c r="F48" s="33"/>
      <c r="G48" s="33"/>
      <c r="H48" s="33"/>
      <c r="I48" s="41"/>
      <c r="J48" s="41"/>
      <c r="K48" s="41"/>
      <c r="L48" s="13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90</v>
      </c>
      <c r="D49" s="41"/>
      <c r="E49" s="41"/>
      <c r="F49" s="41"/>
      <c r="G49" s="41"/>
      <c r="H49" s="41"/>
      <c r="I49" s="41"/>
      <c r="J49" s="41"/>
      <c r="K49" s="41"/>
      <c r="L49" s="13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03 - Most M8 přes vodoteč Skalička</v>
      </c>
      <c r="F50" s="41"/>
      <c r="G50" s="41"/>
      <c r="H50" s="41"/>
      <c r="I50" s="41"/>
      <c r="J50" s="41"/>
      <c r="K50" s="41"/>
      <c r="L50" s="13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10. 3. 2022</v>
      </c>
      <c r="K52" s="41"/>
      <c r="L52" s="13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3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3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3" t="s">
        <v>93</v>
      </c>
      <c r="D57" s="164"/>
      <c r="E57" s="164"/>
      <c r="F57" s="164"/>
      <c r="G57" s="164"/>
      <c r="H57" s="164"/>
      <c r="I57" s="164"/>
      <c r="J57" s="165" t="s">
        <v>94</v>
      </c>
      <c r="K57" s="164"/>
      <c r="L57" s="13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6" t="s">
        <v>67</v>
      </c>
      <c r="D59" s="41"/>
      <c r="E59" s="41"/>
      <c r="F59" s="41"/>
      <c r="G59" s="41"/>
      <c r="H59" s="41"/>
      <c r="I59" s="41"/>
      <c r="J59" s="103">
        <f>J92</f>
        <v>0</v>
      </c>
      <c r="K59" s="41"/>
      <c r="L59" s="13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95</v>
      </c>
    </row>
    <row r="60" s="9" customFormat="1" ht="24.96" customHeight="1">
      <c r="A60" s="9"/>
      <c r="B60" s="167"/>
      <c r="C60" s="168"/>
      <c r="D60" s="169" t="s">
        <v>96</v>
      </c>
      <c r="E60" s="170"/>
      <c r="F60" s="170"/>
      <c r="G60" s="170"/>
      <c r="H60" s="170"/>
      <c r="I60" s="170"/>
      <c r="J60" s="171">
        <f>J93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97</v>
      </c>
      <c r="E61" s="176"/>
      <c r="F61" s="176"/>
      <c r="G61" s="176"/>
      <c r="H61" s="176"/>
      <c r="I61" s="176"/>
      <c r="J61" s="177">
        <f>J94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99</v>
      </c>
      <c r="E62" s="176"/>
      <c r="F62" s="176"/>
      <c r="G62" s="176"/>
      <c r="H62" s="176"/>
      <c r="I62" s="176"/>
      <c r="J62" s="177">
        <f>J232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665</v>
      </c>
      <c r="E63" s="176"/>
      <c r="F63" s="176"/>
      <c r="G63" s="176"/>
      <c r="H63" s="176"/>
      <c r="I63" s="176"/>
      <c r="J63" s="177">
        <f>J313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100</v>
      </c>
      <c r="E64" s="176"/>
      <c r="F64" s="176"/>
      <c r="G64" s="176"/>
      <c r="H64" s="176"/>
      <c r="I64" s="176"/>
      <c r="J64" s="177">
        <f>J383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101</v>
      </c>
      <c r="E65" s="176"/>
      <c r="F65" s="176"/>
      <c r="G65" s="176"/>
      <c r="H65" s="176"/>
      <c r="I65" s="176"/>
      <c r="J65" s="177">
        <f>J475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666</v>
      </c>
      <c r="E66" s="176"/>
      <c r="F66" s="176"/>
      <c r="G66" s="176"/>
      <c r="H66" s="176"/>
      <c r="I66" s="176"/>
      <c r="J66" s="177">
        <f>J506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102</v>
      </c>
      <c r="E67" s="176"/>
      <c r="F67" s="176"/>
      <c r="G67" s="176"/>
      <c r="H67" s="176"/>
      <c r="I67" s="176"/>
      <c r="J67" s="177">
        <f>J518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103</v>
      </c>
      <c r="E68" s="176"/>
      <c r="F68" s="176"/>
      <c r="G68" s="176"/>
      <c r="H68" s="176"/>
      <c r="I68" s="176"/>
      <c r="J68" s="177">
        <f>J523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667</v>
      </c>
      <c r="E69" s="176"/>
      <c r="F69" s="176"/>
      <c r="G69" s="176"/>
      <c r="H69" s="176"/>
      <c r="I69" s="176"/>
      <c r="J69" s="177">
        <f>J597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7"/>
      <c r="C70" s="168"/>
      <c r="D70" s="169" t="s">
        <v>668</v>
      </c>
      <c r="E70" s="170"/>
      <c r="F70" s="170"/>
      <c r="G70" s="170"/>
      <c r="H70" s="170"/>
      <c r="I70" s="170"/>
      <c r="J70" s="171">
        <f>J601</f>
        <v>0</v>
      </c>
      <c r="K70" s="168"/>
      <c r="L70" s="172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73"/>
      <c r="C71" s="174"/>
      <c r="D71" s="175" t="s">
        <v>669</v>
      </c>
      <c r="E71" s="176"/>
      <c r="F71" s="176"/>
      <c r="G71" s="176"/>
      <c r="H71" s="176"/>
      <c r="I71" s="176"/>
      <c r="J71" s="177">
        <f>J602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67"/>
      <c r="C72" s="168"/>
      <c r="D72" s="169" t="s">
        <v>670</v>
      </c>
      <c r="E72" s="170"/>
      <c r="F72" s="170"/>
      <c r="G72" s="170"/>
      <c r="H72" s="170"/>
      <c r="I72" s="170"/>
      <c r="J72" s="171">
        <f>J731</f>
        <v>0</v>
      </c>
      <c r="K72" s="168"/>
      <c r="L72" s="172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2" customFormat="1" ht="21.84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13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8" s="2" customFormat="1" ht="6.96" customHeight="1">
      <c r="A78" s="39"/>
      <c r="B78" s="62"/>
      <c r="C78" s="63"/>
      <c r="D78" s="63"/>
      <c r="E78" s="63"/>
      <c r="F78" s="63"/>
      <c r="G78" s="63"/>
      <c r="H78" s="63"/>
      <c r="I78" s="63"/>
      <c r="J78" s="63"/>
      <c r="K78" s="63"/>
      <c r="L78" s="13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4.96" customHeight="1">
      <c r="A79" s="39"/>
      <c r="B79" s="40"/>
      <c r="C79" s="24" t="s">
        <v>110</v>
      </c>
      <c r="D79" s="41"/>
      <c r="E79" s="41"/>
      <c r="F79" s="41"/>
      <c r="G79" s="41"/>
      <c r="H79" s="41"/>
      <c r="I79" s="41"/>
      <c r="J79" s="41"/>
      <c r="K79" s="41"/>
      <c r="L79" s="13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16</v>
      </c>
      <c r="D81" s="41"/>
      <c r="E81" s="41"/>
      <c r="F81" s="41"/>
      <c r="G81" s="41"/>
      <c r="H81" s="41"/>
      <c r="I81" s="41"/>
      <c r="J81" s="41"/>
      <c r="K81" s="41"/>
      <c r="L81" s="13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162" t="str">
        <f>E7</f>
        <v>Polní cesta VC30 Skalice u Znojma</v>
      </c>
      <c r="F82" s="33"/>
      <c r="G82" s="33"/>
      <c r="H82" s="33"/>
      <c r="I82" s="41"/>
      <c r="J82" s="41"/>
      <c r="K82" s="41"/>
      <c r="L82" s="13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90</v>
      </c>
      <c r="D83" s="41"/>
      <c r="E83" s="41"/>
      <c r="F83" s="41"/>
      <c r="G83" s="41"/>
      <c r="H83" s="41"/>
      <c r="I83" s="41"/>
      <c r="J83" s="41"/>
      <c r="K83" s="41"/>
      <c r="L83" s="13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E9</f>
        <v>03 - Most M8 přes vodoteč Skalička</v>
      </c>
      <c r="F84" s="41"/>
      <c r="G84" s="41"/>
      <c r="H84" s="41"/>
      <c r="I84" s="41"/>
      <c r="J84" s="41"/>
      <c r="K84" s="41"/>
      <c r="L84" s="13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F12</f>
        <v xml:space="preserve"> </v>
      </c>
      <c r="G86" s="41"/>
      <c r="H86" s="41"/>
      <c r="I86" s="33" t="s">
        <v>23</v>
      </c>
      <c r="J86" s="73" t="str">
        <f>IF(J12="","",J12)</f>
        <v>10. 3. 2022</v>
      </c>
      <c r="K86" s="41"/>
      <c r="L86" s="13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25</v>
      </c>
      <c r="D88" s="41"/>
      <c r="E88" s="41"/>
      <c r="F88" s="28" t="str">
        <f>E15</f>
        <v xml:space="preserve"> </v>
      </c>
      <c r="G88" s="41"/>
      <c r="H88" s="41"/>
      <c r="I88" s="33" t="s">
        <v>30</v>
      </c>
      <c r="J88" s="37" t="str">
        <f>E21</f>
        <v xml:space="preserve"> </v>
      </c>
      <c r="K88" s="41"/>
      <c r="L88" s="13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28</v>
      </c>
      <c r="D89" s="41"/>
      <c r="E89" s="41"/>
      <c r="F89" s="28" t="str">
        <f>IF(E18="","",E18)</f>
        <v>Vyplň údaj</v>
      </c>
      <c r="G89" s="41"/>
      <c r="H89" s="41"/>
      <c r="I89" s="33" t="s">
        <v>32</v>
      </c>
      <c r="J89" s="37" t="str">
        <f>E24</f>
        <v xml:space="preserve"> </v>
      </c>
      <c r="K89" s="41"/>
      <c r="L89" s="13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3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79"/>
      <c r="B91" s="180"/>
      <c r="C91" s="181" t="s">
        <v>111</v>
      </c>
      <c r="D91" s="182" t="s">
        <v>54</v>
      </c>
      <c r="E91" s="182" t="s">
        <v>50</v>
      </c>
      <c r="F91" s="182" t="s">
        <v>51</v>
      </c>
      <c r="G91" s="182" t="s">
        <v>112</v>
      </c>
      <c r="H91" s="182" t="s">
        <v>113</v>
      </c>
      <c r="I91" s="182" t="s">
        <v>114</v>
      </c>
      <c r="J91" s="182" t="s">
        <v>94</v>
      </c>
      <c r="K91" s="183" t="s">
        <v>115</v>
      </c>
      <c r="L91" s="184"/>
      <c r="M91" s="93" t="s">
        <v>19</v>
      </c>
      <c r="N91" s="94" t="s">
        <v>39</v>
      </c>
      <c r="O91" s="94" t="s">
        <v>116</v>
      </c>
      <c r="P91" s="94" t="s">
        <v>117</v>
      </c>
      <c r="Q91" s="94" t="s">
        <v>118</v>
      </c>
      <c r="R91" s="94" t="s">
        <v>119</v>
      </c>
      <c r="S91" s="94" t="s">
        <v>120</v>
      </c>
      <c r="T91" s="95" t="s">
        <v>121</v>
      </c>
      <c r="U91" s="179"/>
      <c r="V91" s="179"/>
      <c r="W91" s="179"/>
      <c r="X91" s="179"/>
      <c r="Y91" s="179"/>
      <c r="Z91" s="179"/>
      <c r="AA91" s="179"/>
      <c r="AB91" s="179"/>
      <c r="AC91" s="179"/>
      <c r="AD91" s="179"/>
      <c r="AE91" s="179"/>
    </row>
    <row r="92" s="2" customFormat="1" ht="22.8" customHeight="1">
      <c r="A92" s="39"/>
      <c r="B92" s="40"/>
      <c r="C92" s="100" t="s">
        <v>122</v>
      </c>
      <c r="D92" s="41"/>
      <c r="E92" s="41"/>
      <c r="F92" s="41"/>
      <c r="G92" s="41"/>
      <c r="H92" s="41"/>
      <c r="I92" s="41"/>
      <c r="J92" s="185">
        <f>BK92</f>
        <v>0</v>
      </c>
      <c r="K92" s="41"/>
      <c r="L92" s="45"/>
      <c r="M92" s="96"/>
      <c r="N92" s="186"/>
      <c r="O92" s="97"/>
      <c r="P92" s="187">
        <f>P93+P601+P731</f>
        <v>0</v>
      </c>
      <c r="Q92" s="97"/>
      <c r="R92" s="187">
        <f>R93+R601+R731</f>
        <v>225.88258123000003</v>
      </c>
      <c r="S92" s="97"/>
      <c r="T92" s="188">
        <f>T93+T601+T731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68</v>
      </c>
      <c r="AU92" s="18" t="s">
        <v>95</v>
      </c>
      <c r="BK92" s="189">
        <f>BK93+BK601+BK731</f>
        <v>0</v>
      </c>
    </row>
    <row r="93" s="12" customFormat="1" ht="25.92" customHeight="1">
      <c r="A93" s="12"/>
      <c r="B93" s="190"/>
      <c r="C93" s="191"/>
      <c r="D93" s="192" t="s">
        <v>68</v>
      </c>
      <c r="E93" s="193" t="s">
        <v>123</v>
      </c>
      <c r="F93" s="193" t="s">
        <v>124</v>
      </c>
      <c r="G93" s="191"/>
      <c r="H93" s="191"/>
      <c r="I93" s="194"/>
      <c r="J93" s="195">
        <f>BK93</f>
        <v>0</v>
      </c>
      <c r="K93" s="191"/>
      <c r="L93" s="196"/>
      <c r="M93" s="197"/>
      <c r="N93" s="198"/>
      <c r="O93" s="198"/>
      <c r="P93" s="199">
        <f>P94+P232+P313+P383+P475+P506+P518+P523+P597</f>
        <v>0</v>
      </c>
      <c r="Q93" s="198"/>
      <c r="R93" s="199">
        <f>R94+R232+R313+R383+R475+R506+R518+R523+R597</f>
        <v>224.30621383000002</v>
      </c>
      <c r="S93" s="198"/>
      <c r="T93" s="200">
        <f>T94+T232+T313+T383+T475+T506+T518+T523+T597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1" t="s">
        <v>77</v>
      </c>
      <c r="AT93" s="202" t="s">
        <v>68</v>
      </c>
      <c r="AU93" s="202" t="s">
        <v>69</v>
      </c>
      <c r="AY93" s="201" t="s">
        <v>125</v>
      </c>
      <c r="BK93" s="203">
        <f>BK94+BK232+BK313+BK383+BK475+BK506+BK518+BK523+BK597</f>
        <v>0</v>
      </c>
    </row>
    <row r="94" s="12" customFormat="1" ht="22.8" customHeight="1">
      <c r="A94" s="12"/>
      <c r="B94" s="190"/>
      <c r="C94" s="191"/>
      <c r="D94" s="192" t="s">
        <v>68</v>
      </c>
      <c r="E94" s="204" t="s">
        <v>77</v>
      </c>
      <c r="F94" s="204" t="s">
        <v>126</v>
      </c>
      <c r="G94" s="191"/>
      <c r="H94" s="191"/>
      <c r="I94" s="194"/>
      <c r="J94" s="205">
        <f>BK94</f>
        <v>0</v>
      </c>
      <c r="K94" s="191"/>
      <c r="L94" s="196"/>
      <c r="M94" s="197"/>
      <c r="N94" s="198"/>
      <c r="O94" s="198"/>
      <c r="P94" s="199">
        <f>SUM(P95:P231)</f>
        <v>0</v>
      </c>
      <c r="Q94" s="198"/>
      <c r="R94" s="199">
        <f>SUM(R95:R231)</f>
        <v>4.13476</v>
      </c>
      <c r="S94" s="198"/>
      <c r="T94" s="200">
        <f>SUM(T95:T231)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1" t="s">
        <v>77</v>
      </c>
      <c r="AT94" s="202" t="s">
        <v>68</v>
      </c>
      <c r="AU94" s="202" t="s">
        <v>77</v>
      </c>
      <c r="AY94" s="201" t="s">
        <v>125</v>
      </c>
      <c r="BK94" s="203">
        <f>SUM(BK95:BK231)</f>
        <v>0</v>
      </c>
    </row>
    <row r="95" s="2" customFormat="1" ht="24.15" customHeight="1">
      <c r="A95" s="39"/>
      <c r="B95" s="40"/>
      <c r="C95" s="206" t="s">
        <v>77</v>
      </c>
      <c r="D95" s="206" t="s">
        <v>127</v>
      </c>
      <c r="E95" s="207" t="s">
        <v>671</v>
      </c>
      <c r="F95" s="208" t="s">
        <v>672</v>
      </c>
      <c r="G95" s="209" t="s">
        <v>130</v>
      </c>
      <c r="H95" s="210">
        <v>129</v>
      </c>
      <c r="I95" s="211"/>
      <c r="J95" s="212">
        <f>ROUND(I95*H95,2)</f>
        <v>0</v>
      </c>
      <c r="K95" s="208" t="s">
        <v>131</v>
      </c>
      <c r="L95" s="45"/>
      <c r="M95" s="213" t="s">
        <v>19</v>
      </c>
      <c r="N95" s="214" t="s">
        <v>40</v>
      </c>
      <c r="O95" s="85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7" t="s">
        <v>132</v>
      </c>
      <c r="AT95" s="217" t="s">
        <v>127</v>
      </c>
      <c r="AU95" s="217" t="s">
        <v>79</v>
      </c>
      <c r="AY95" s="18" t="s">
        <v>125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8" t="s">
        <v>77</v>
      </c>
      <c r="BK95" s="218">
        <f>ROUND(I95*H95,2)</f>
        <v>0</v>
      </c>
      <c r="BL95" s="18" t="s">
        <v>132</v>
      </c>
      <c r="BM95" s="217" t="s">
        <v>673</v>
      </c>
    </row>
    <row r="96" s="2" customFormat="1">
      <c r="A96" s="39"/>
      <c r="B96" s="40"/>
      <c r="C96" s="41"/>
      <c r="D96" s="219" t="s">
        <v>134</v>
      </c>
      <c r="E96" s="41"/>
      <c r="F96" s="220" t="s">
        <v>674</v>
      </c>
      <c r="G96" s="41"/>
      <c r="H96" s="41"/>
      <c r="I96" s="221"/>
      <c r="J96" s="41"/>
      <c r="K96" s="41"/>
      <c r="L96" s="45"/>
      <c r="M96" s="222"/>
      <c r="N96" s="223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134</v>
      </c>
      <c r="AU96" s="18" t="s">
        <v>79</v>
      </c>
    </row>
    <row r="97" s="2" customFormat="1">
      <c r="A97" s="39"/>
      <c r="B97" s="40"/>
      <c r="C97" s="41"/>
      <c r="D97" s="224" t="s">
        <v>136</v>
      </c>
      <c r="E97" s="41"/>
      <c r="F97" s="225" t="s">
        <v>675</v>
      </c>
      <c r="G97" s="41"/>
      <c r="H97" s="41"/>
      <c r="I97" s="221"/>
      <c r="J97" s="41"/>
      <c r="K97" s="41"/>
      <c r="L97" s="45"/>
      <c r="M97" s="222"/>
      <c r="N97" s="223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136</v>
      </c>
      <c r="AU97" s="18" t="s">
        <v>79</v>
      </c>
    </row>
    <row r="98" s="13" customFormat="1">
      <c r="A98" s="13"/>
      <c r="B98" s="226"/>
      <c r="C98" s="227"/>
      <c r="D98" s="219" t="s">
        <v>144</v>
      </c>
      <c r="E98" s="228" t="s">
        <v>19</v>
      </c>
      <c r="F98" s="229" t="s">
        <v>676</v>
      </c>
      <c r="G98" s="227"/>
      <c r="H98" s="230">
        <v>129</v>
      </c>
      <c r="I98" s="231"/>
      <c r="J98" s="227"/>
      <c r="K98" s="227"/>
      <c r="L98" s="232"/>
      <c r="M98" s="233"/>
      <c r="N98" s="234"/>
      <c r="O98" s="234"/>
      <c r="P98" s="234"/>
      <c r="Q98" s="234"/>
      <c r="R98" s="234"/>
      <c r="S98" s="234"/>
      <c r="T98" s="23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6" t="s">
        <v>144</v>
      </c>
      <c r="AU98" s="236" t="s">
        <v>79</v>
      </c>
      <c r="AV98" s="13" t="s">
        <v>79</v>
      </c>
      <c r="AW98" s="13" t="s">
        <v>31</v>
      </c>
      <c r="AX98" s="13" t="s">
        <v>77</v>
      </c>
      <c r="AY98" s="236" t="s">
        <v>125</v>
      </c>
    </row>
    <row r="99" s="2" customFormat="1" ht="16.5" customHeight="1">
      <c r="A99" s="39"/>
      <c r="B99" s="40"/>
      <c r="C99" s="206" t="s">
        <v>79</v>
      </c>
      <c r="D99" s="206" t="s">
        <v>127</v>
      </c>
      <c r="E99" s="207" t="s">
        <v>677</v>
      </c>
      <c r="F99" s="208" t="s">
        <v>678</v>
      </c>
      <c r="G99" s="209" t="s">
        <v>301</v>
      </c>
      <c r="H99" s="210">
        <v>12</v>
      </c>
      <c r="I99" s="211"/>
      <c r="J99" s="212">
        <f>ROUND(I99*H99,2)</f>
        <v>0</v>
      </c>
      <c r="K99" s="208" t="s">
        <v>131</v>
      </c>
      <c r="L99" s="45"/>
      <c r="M99" s="213" t="s">
        <v>19</v>
      </c>
      <c r="N99" s="214" t="s">
        <v>40</v>
      </c>
      <c r="O99" s="85"/>
      <c r="P99" s="215">
        <f>O99*H99</f>
        <v>0</v>
      </c>
      <c r="Q99" s="215">
        <v>9.0000000000000006E-05</v>
      </c>
      <c r="R99" s="215">
        <f>Q99*H99</f>
        <v>0.00108</v>
      </c>
      <c r="S99" s="215">
        <v>0</v>
      </c>
      <c r="T99" s="216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7" t="s">
        <v>132</v>
      </c>
      <c r="AT99" s="217" t="s">
        <v>127</v>
      </c>
      <c r="AU99" s="217" t="s">
        <v>79</v>
      </c>
      <c r="AY99" s="18" t="s">
        <v>125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8" t="s">
        <v>77</v>
      </c>
      <c r="BK99" s="218">
        <f>ROUND(I99*H99,2)</f>
        <v>0</v>
      </c>
      <c r="BL99" s="18" t="s">
        <v>132</v>
      </c>
      <c r="BM99" s="217" t="s">
        <v>679</v>
      </c>
    </row>
    <row r="100" s="2" customFormat="1">
      <c r="A100" s="39"/>
      <c r="B100" s="40"/>
      <c r="C100" s="41"/>
      <c r="D100" s="219" t="s">
        <v>134</v>
      </c>
      <c r="E100" s="41"/>
      <c r="F100" s="220" t="s">
        <v>680</v>
      </c>
      <c r="G100" s="41"/>
      <c r="H100" s="41"/>
      <c r="I100" s="221"/>
      <c r="J100" s="41"/>
      <c r="K100" s="41"/>
      <c r="L100" s="45"/>
      <c r="M100" s="222"/>
      <c r="N100" s="223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134</v>
      </c>
      <c r="AU100" s="18" t="s">
        <v>79</v>
      </c>
    </row>
    <row r="101" s="2" customFormat="1">
      <c r="A101" s="39"/>
      <c r="B101" s="40"/>
      <c r="C101" s="41"/>
      <c r="D101" s="224" t="s">
        <v>136</v>
      </c>
      <c r="E101" s="41"/>
      <c r="F101" s="225" t="s">
        <v>681</v>
      </c>
      <c r="G101" s="41"/>
      <c r="H101" s="41"/>
      <c r="I101" s="221"/>
      <c r="J101" s="41"/>
      <c r="K101" s="41"/>
      <c r="L101" s="45"/>
      <c r="M101" s="222"/>
      <c r="N101" s="223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136</v>
      </c>
      <c r="AU101" s="18" t="s">
        <v>79</v>
      </c>
    </row>
    <row r="102" s="2" customFormat="1" ht="16.5" customHeight="1">
      <c r="A102" s="39"/>
      <c r="B102" s="40"/>
      <c r="C102" s="206" t="s">
        <v>146</v>
      </c>
      <c r="D102" s="206" t="s">
        <v>127</v>
      </c>
      <c r="E102" s="207" t="s">
        <v>682</v>
      </c>
      <c r="F102" s="208" t="s">
        <v>683</v>
      </c>
      <c r="G102" s="209" t="s">
        <v>301</v>
      </c>
      <c r="H102" s="210">
        <v>12</v>
      </c>
      <c r="I102" s="211"/>
      <c r="J102" s="212">
        <f>ROUND(I102*H102,2)</f>
        <v>0</v>
      </c>
      <c r="K102" s="208" t="s">
        <v>131</v>
      </c>
      <c r="L102" s="45"/>
      <c r="M102" s="213" t="s">
        <v>19</v>
      </c>
      <c r="N102" s="214" t="s">
        <v>40</v>
      </c>
      <c r="O102" s="85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7" t="s">
        <v>132</v>
      </c>
      <c r="AT102" s="217" t="s">
        <v>127</v>
      </c>
      <c r="AU102" s="217" t="s">
        <v>79</v>
      </c>
      <c r="AY102" s="18" t="s">
        <v>125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8" t="s">
        <v>77</v>
      </c>
      <c r="BK102" s="218">
        <f>ROUND(I102*H102,2)</f>
        <v>0</v>
      </c>
      <c r="BL102" s="18" t="s">
        <v>132</v>
      </c>
      <c r="BM102" s="217" t="s">
        <v>684</v>
      </c>
    </row>
    <row r="103" s="2" customFormat="1">
      <c r="A103" s="39"/>
      <c r="B103" s="40"/>
      <c r="C103" s="41"/>
      <c r="D103" s="219" t="s">
        <v>134</v>
      </c>
      <c r="E103" s="41"/>
      <c r="F103" s="220" t="s">
        <v>685</v>
      </c>
      <c r="G103" s="41"/>
      <c r="H103" s="41"/>
      <c r="I103" s="221"/>
      <c r="J103" s="41"/>
      <c r="K103" s="41"/>
      <c r="L103" s="45"/>
      <c r="M103" s="222"/>
      <c r="N103" s="223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134</v>
      </c>
      <c r="AU103" s="18" t="s">
        <v>79</v>
      </c>
    </row>
    <row r="104" s="2" customFormat="1">
      <c r="A104" s="39"/>
      <c r="B104" s="40"/>
      <c r="C104" s="41"/>
      <c r="D104" s="224" t="s">
        <v>136</v>
      </c>
      <c r="E104" s="41"/>
      <c r="F104" s="225" t="s">
        <v>686</v>
      </c>
      <c r="G104" s="41"/>
      <c r="H104" s="41"/>
      <c r="I104" s="221"/>
      <c r="J104" s="41"/>
      <c r="K104" s="41"/>
      <c r="L104" s="45"/>
      <c r="M104" s="222"/>
      <c r="N104" s="223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136</v>
      </c>
      <c r="AU104" s="18" t="s">
        <v>79</v>
      </c>
    </row>
    <row r="105" s="2" customFormat="1" ht="16.5" customHeight="1">
      <c r="A105" s="39"/>
      <c r="B105" s="40"/>
      <c r="C105" s="206" t="s">
        <v>132</v>
      </c>
      <c r="D105" s="206" t="s">
        <v>127</v>
      </c>
      <c r="E105" s="207" t="s">
        <v>687</v>
      </c>
      <c r="F105" s="208" t="s">
        <v>688</v>
      </c>
      <c r="G105" s="209" t="s">
        <v>334</v>
      </c>
      <c r="H105" s="210">
        <v>25</v>
      </c>
      <c r="I105" s="211"/>
      <c r="J105" s="212">
        <f>ROUND(I105*H105,2)</f>
        <v>0</v>
      </c>
      <c r="K105" s="208" t="s">
        <v>131</v>
      </c>
      <c r="L105" s="45"/>
      <c r="M105" s="213" t="s">
        <v>19</v>
      </c>
      <c r="N105" s="214" t="s">
        <v>40</v>
      </c>
      <c r="O105" s="85"/>
      <c r="P105" s="215">
        <f>O105*H105</f>
        <v>0</v>
      </c>
      <c r="Q105" s="215">
        <v>0.026980000000000001</v>
      </c>
      <c r="R105" s="215">
        <f>Q105*H105</f>
        <v>0.67449999999999999</v>
      </c>
      <c r="S105" s="215">
        <v>0</v>
      </c>
      <c r="T105" s="216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7" t="s">
        <v>132</v>
      </c>
      <c r="AT105" s="217" t="s">
        <v>127</v>
      </c>
      <c r="AU105" s="217" t="s">
        <v>79</v>
      </c>
      <c r="AY105" s="18" t="s">
        <v>125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8" t="s">
        <v>77</v>
      </c>
      <c r="BK105" s="218">
        <f>ROUND(I105*H105,2)</f>
        <v>0</v>
      </c>
      <c r="BL105" s="18" t="s">
        <v>132</v>
      </c>
      <c r="BM105" s="217" t="s">
        <v>689</v>
      </c>
    </row>
    <row r="106" s="2" customFormat="1">
      <c r="A106" s="39"/>
      <c r="B106" s="40"/>
      <c r="C106" s="41"/>
      <c r="D106" s="219" t="s">
        <v>134</v>
      </c>
      <c r="E106" s="41"/>
      <c r="F106" s="220" t="s">
        <v>690</v>
      </c>
      <c r="G106" s="41"/>
      <c r="H106" s="41"/>
      <c r="I106" s="221"/>
      <c r="J106" s="41"/>
      <c r="K106" s="41"/>
      <c r="L106" s="45"/>
      <c r="M106" s="222"/>
      <c r="N106" s="223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134</v>
      </c>
      <c r="AU106" s="18" t="s">
        <v>79</v>
      </c>
    </row>
    <row r="107" s="2" customFormat="1">
      <c r="A107" s="39"/>
      <c r="B107" s="40"/>
      <c r="C107" s="41"/>
      <c r="D107" s="224" t="s">
        <v>136</v>
      </c>
      <c r="E107" s="41"/>
      <c r="F107" s="225" t="s">
        <v>691</v>
      </c>
      <c r="G107" s="41"/>
      <c r="H107" s="41"/>
      <c r="I107" s="221"/>
      <c r="J107" s="41"/>
      <c r="K107" s="41"/>
      <c r="L107" s="45"/>
      <c r="M107" s="222"/>
      <c r="N107" s="223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136</v>
      </c>
      <c r="AU107" s="18" t="s">
        <v>79</v>
      </c>
    </row>
    <row r="108" s="2" customFormat="1" ht="16.5" customHeight="1">
      <c r="A108" s="39"/>
      <c r="B108" s="40"/>
      <c r="C108" s="206" t="s">
        <v>167</v>
      </c>
      <c r="D108" s="206" t="s">
        <v>127</v>
      </c>
      <c r="E108" s="207" t="s">
        <v>692</v>
      </c>
      <c r="F108" s="208" t="s">
        <v>693</v>
      </c>
      <c r="G108" s="209" t="s">
        <v>694</v>
      </c>
      <c r="H108" s="210">
        <v>200</v>
      </c>
      <c r="I108" s="211"/>
      <c r="J108" s="212">
        <f>ROUND(I108*H108,2)</f>
        <v>0</v>
      </c>
      <c r="K108" s="208" t="s">
        <v>131</v>
      </c>
      <c r="L108" s="45"/>
      <c r="M108" s="213" t="s">
        <v>19</v>
      </c>
      <c r="N108" s="214" t="s">
        <v>40</v>
      </c>
      <c r="O108" s="85"/>
      <c r="P108" s="215">
        <f>O108*H108</f>
        <v>0</v>
      </c>
      <c r="Q108" s="215">
        <v>3.0000000000000001E-05</v>
      </c>
      <c r="R108" s="215">
        <f>Q108*H108</f>
        <v>0.0060000000000000001</v>
      </c>
      <c r="S108" s="215">
        <v>0</v>
      </c>
      <c r="T108" s="216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7" t="s">
        <v>132</v>
      </c>
      <c r="AT108" s="217" t="s">
        <v>127</v>
      </c>
      <c r="AU108" s="217" t="s">
        <v>79</v>
      </c>
      <c r="AY108" s="18" t="s">
        <v>125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8" t="s">
        <v>77</v>
      </c>
      <c r="BK108" s="218">
        <f>ROUND(I108*H108,2)</f>
        <v>0</v>
      </c>
      <c r="BL108" s="18" t="s">
        <v>132</v>
      </c>
      <c r="BM108" s="217" t="s">
        <v>695</v>
      </c>
    </row>
    <row r="109" s="2" customFormat="1">
      <c r="A109" s="39"/>
      <c r="B109" s="40"/>
      <c r="C109" s="41"/>
      <c r="D109" s="219" t="s">
        <v>134</v>
      </c>
      <c r="E109" s="41"/>
      <c r="F109" s="220" t="s">
        <v>696</v>
      </c>
      <c r="G109" s="41"/>
      <c r="H109" s="41"/>
      <c r="I109" s="221"/>
      <c r="J109" s="41"/>
      <c r="K109" s="41"/>
      <c r="L109" s="45"/>
      <c r="M109" s="222"/>
      <c r="N109" s="223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134</v>
      </c>
      <c r="AU109" s="18" t="s">
        <v>79</v>
      </c>
    </row>
    <row r="110" s="2" customFormat="1">
      <c r="A110" s="39"/>
      <c r="B110" s="40"/>
      <c r="C110" s="41"/>
      <c r="D110" s="224" t="s">
        <v>136</v>
      </c>
      <c r="E110" s="41"/>
      <c r="F110" s="225" t="s">
        <v>697</v>
      </c>
      <c r="G110" s="41"/>
      <c r="H110" s="41"/>
      <c r="I110" s="221"/>
      <c r="J110" s="41"/>
      <c r="K110" s="41"/>
      <c r="L110" s="45"/>
      <c r="M110" s="222"/>
      <c r="N110" s="223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136</v>
      </c>
      <c r="AU110" s="18" t="s">
        <v>79</v>
      </c>
    </row>
    <row r="111" s="13" customFormat="1">
      <c r="A111" s="13"/>
      <c r="B111" s="226"/>
      <c r="C111" s="227"/>
      <c r="D111" s="219" t="s">
        <v>144</v>
      </c>
      <c r="E111" s="228" t="s">
        <v>19</v>
      </c>
      <c r="F111" s="229" t="s">
        <v>698</v>
      </c>
      <c r="G111" s="227"/>
      <c r="H111" s="230">
        <v>200</v>
      </c>
      <c r="I111" s="231"/>
      <c r="J111" s="227"/>
      <c r="K111" s="227"/>
      <c r="L111" s="232"/>
      <c r="M111" s="233"/>
      <c r="N111" s="234"/>
      <c r="O111" s="234"/>
      <c r="P111" s="234"/>
      <c r="Q111" s="234"/>
      <c r="R111" s="234"/>
      <c r="S111" s="234"/>
      <c r="T111" s="23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6" t="s">
        <v>144</v>
      </c>
      <c r="AU111" s="236" t="s">
        <v>79</v>
      </c>
      <c r="AV111" s="13" t="s">
        <v>79</v>
      </c>
      <c r="AW111" s="13" t="s">
        <v>31</v>
      </c>
      <c r="AX111" s="13" t="s">
        <v>77</v>
      </c>
      <c r="AY111" s="236" t="s">
        <v>125</v>
      </c>
    </row>
    <row r="112" s="2" customFormat="1" ht="16.5" customHeight="1">
      <c r="A112" s="39"/>
      <c r="B112" s="40"/>
      <c r="C112" s="206" t="s">
        <v>174</v>
      </c>
      <c r="D112" s="206" t="s">
        <v>127</v>
      </c>
      <c r="E112" s="207" t="s">
        <v>699</v>
      </c>
      <c r="F112" s="208" t="s">
        <v>700</v>
      </c>
      <c r="G112" s="209" t="s">
        <v>701</v>
      </c>
      <c r="H112" s="210">
        <v>20</v>
      </c>
      <c r="I112" s="211"/>
      <c r="J112" s="212">
        <f>ROUND(I112*H112,2)</f>
        <v>0</v>
      </c>
      <c r="K112" s="208" t="s">
        <v>131</v>
      </c>
      <c r="L112" s="45"/>
      <c r="M112" s="213" t="s">
        <v>19</v>
      </c>
      <c r="N112" s="214" t="s">
        <v>40</v>
      </c>
      <c r="O112" s="85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7" t="s">
        <v>132</v>
      </c>
      <c r="AT112" s="217" t="s">
        <v>127</v>
      </c>
      <c r="AU112" s="217" t="s">
        <v>79</v>
      </c>
      <c r="AY112" s="18" t="s">
        <v>125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8" t="s">
        <v>77</v>
      </c>
      <c r="BK112" s="218">
        <f>ROUND(I112*H112,2)</f>
        <v>0</v>
      </c>
      <c r="BL112" s="18" t="s">
        <v>132</v>
      </c>
      <c r="BM112" s="217" t="s">
        <v>702</v>
      </c>
    </row>
    <row r="113" s="2" customFormat="1">
      <c r="A113" s="39"/>
      <c r="B113" s="40"/>
      <c r="C113" s="41"/>
      <c r="D113" s="219" t="s">
        <v>134</v>
      </c>
      <c r="E113" s="41"/>
      <c r="F113" s="220" t="s">
        <v>703</v>
      </c>
      <c r="G113" s="41"/>
      <c r="H113" s="41"/>
      <c r="I113" s="221"/>
      <c r="J113" s="41"/>
      <c r="K113" s="41"/>
      <c r="L113" s="45"/>
      <c r="M113" s="222"/>
      <c r="N113" s="223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134</v>
      </c>
      <c r="AU113" s="18" t="s">
        <v>79</v>
      </c>
    </row>
    <row r="114" s="2" customFormat="1">
      <c r="A114" s="39"/>
      <c r="B114" s="40"/>
      <c r="C114" s="41"/>
      <c r="D114" s="224" t="s">
        <v>136</v>
      </c>
      <c r="E114" s="41"/>
      <c r="F114" s="225" t="s">
        <v>704</v>
      </c>
      <c r="G114" s="41"/>
      <c r="H114" s="41"/>
      <c r="I114" s="221"/>
      <c r="J114" s="41"/>
      <c r="K114" s="41"/>
      <c r="L114" s="45"/>
      <c r="M114" s="222"/>
      <c r="N114" s="223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136</v>
      </c>
      <c r="AU114" s="18" t="s">
        <v>79</v>
      </c>
    </row>
    <row r="115" s="13" customFormat="1">
      <c r="A115" s="13"/>
      <c r="B115" s="226"/>
      <c r="C115" s="227"/>
      <c r="D115" s="219" t="s">
        <v>144</v>
      </c>
      <c r="E115" s="228" t="s">
        <v>19</v>
      </c>
      <c r="F115" s="229" t="s">
        <v>705</v>
      </c>
      <c r="G115" s="227"/>
      <c r="H115" s="230">
        <v>20</v>
      </c>
      <c r="I115" s="231"/>
      <c r="J115" s="227"/>
      <c r="K115" s="227"/>
      <c r="L115" s="232"/>
      <c r="M115" s="233"/>
      <c r="N115" s="234"/>
      <c r="O115" s="234"/>
      <c r="P115" s="234"/>
      <c r="Q115" s="234"/>
      <c r="R115" s="234"/>
      <c r="S115" s="234"/>
      <c r="T115" s="23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6" t="s">
        <v>144</v>
      </c>
      <c r="AU115" s="236" t="s">
        <v>79</v>
      </c>
      <c r="AV115" s="13" t="s">
        <v>79</v>
      </c>
      <c r="AW115" s="13" t="s">
        <v>31</v>
      </c>
      <c r="AX115" s="13" t="s">
        <v>77</v>
      </c>
      <c r="AY115" s="236" t="s">
        <v>125</v>
      </c>
    </row>
    <row r="116" s="2" customFormat="1" ht="16.5" customHeight="1">
      <c r="A116" s="39"/>
      <c r="B116" s="40"/>
      <c r="C116" s="206" t="s">
        <v>181</v>
      </c>
      <c r="D116" s="206" t="s">
        <v>127</v>
      </c>
      <c r="E116" s="207" t="s">
        <v>706</v>
      </c>
      <c r="F116" s="208" t="s">
        <v>707</v>
      </c>
      <c r="G116" s="209" t="s">
        <v>334</v>
      </c>
      <c r="H116" s="210">
        <v>15</v>
      </c>
      <c r="I116" s="211"/>
      <c r="J116" s="212">
        <f>ROUND(I116*H116,2)</f>
        <v>0</v>
      </c>
      <c r="K116" s="208" t="s">
        <v>131</v>
      </c>
      <c r="L116" s="45"/>
      <c r="M116" s="213" t="s">
        <v>19</v>
      </c>
      <c r="N116" s="214" t="s">
        <v>40</v>
      </c>
      <c r="O116" s="85"/>
      <c r="P116" s="215">
        <f>O116*H116</f>
        <v>0</v>
      </c>
      <c r="Q116" s="215">
        <v>0.036900000000000002</v>
      </c>
      <c r="R116" s="215">
        <f>Q116*H116</f>
        <v>0.55349999999999999</v>
      </c>
      <c r="S116" s="215">
        <v>0</v>
      </c>
      <c r="T116" s="216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7" t="s">
        <v>132</v>
      </c>
      <c r="AT116" s="217" t="s">
        <v>127</v>
      </c>
      <c r="AU116" s="217" t="s">
        <v>79</v>
      </c>
      <c r="AY116" s="18" t="s">
        <v>125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8" t="s">
        <v>77</v>
      </c>
      <c r="BK116" s="218">
        <f>ROUND(I116*H116,2)</f>
        <v>0</v>
      </c>
      <c r="BL116" s="18" t="s">
        <v>132</v>
      </c>
      <c r="BM116" s="217" t="s">
        <v>708</v>
      </c>
    </row>
    <row r="117" s="2" customFormat="1">
      <c r="A117" s="39"/>
      <c r="B117" s="40"/>
      <c r="C117" s="41"/>
      <c r="D117" s="219" t="s">
        <v>134</v>
      </c>
      <c r="E117" s="41"/>
      <c r="F117" s="220" t="s">
        <v>709</v>
      </c>
      <c r="G117" s="41"/>
      <c r="H117" s="41"/>
      <c r="I117" s="221"/>
      <c r="J117" s="41"/>
      <c r="K117" s="41"/>
      <c r="L117" s="45"/>
      <c r="M117" s="222"/>
      <c r="N117" s="223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134</v>
      </c>
      <c r="AU117" s="18" t="s">
        <v>79</v>
      </c>
    </row>
    <row r="118" s="2" customFormat="1">
      <c r="A118" s="39"/>
      <c r="B118" s="40"/>
      <c r="C118" s="41"/>
      <c r="D118" s="224" t="s">
        <v>136</v>
      </c>
      <c r="E118" s="41"/>
      <c r="F118" s="225" t="s">
        <v>710</v>
      </c>
      <c r="G118" s="41"/>
      <c r="H118" s="41"/>
      <c r="I118" s="221"/>
      <c r="J118" s="41"/>
      <c r="K118" s="41"/>
      <c r="L118" s="45"/>
      <c r="M118" s="222"/>
      <c r="N118" s="223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136</v>
      </c>
      <c r="AU118" s="18" t="s">
        <v>79</v>
      </c>
    </row>
    <row r="119" s="13" customFormat="1">
      <c r="A119" s="13"/>
      <c r="B119" s="226"/>
      <c r="C119" s="227"/>
      <c r="D119" s="219" t="s">
        <v>144</v>
      </c>
      <c r="E119" s="228" t="s">
        <v>19</v>
      </c>
      <c r="F119" s="229" t="s">
        <v>711</v>
      </c>
      <c r="G119" s="227"/>
      <c r="H119" s="230">
        <v>15</v>
      </c>
      <c r="I119" s="231"/>
      <c r="J119" s="227"/>
      <c r="K119" s="227"/>
      <c r="L119" s="232"/>
      <c r="M119" s="233"/>
      <c r="N119" s="234"/>
      <c r="O119" s="234"/>
      <c r="P119" s="234"/>
      <c r="Q119" s="234"/>
      <c r="R119" s="234"/>
      <c r="S119" s="234"/>
      <c r="T119" s="23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6" t="s">
        <v>144</v>
      </c>
      <c r="AU119" s="236" t="s">
        <v>79</v>
      </c>
      <c r="AV119" s="13" t="s">
        <v>79</v>
      </c>
      <c r="AW119" s="13" t="s">
        <v>31</v>
      </c>
      <c r="AX119" s="13" t="s">
        <v>77</v>
      </c>
      <c r="AY119" s="236" t="s">
        <v>125</v>
      </c>
    </row>
    <row r="120" s="2" customFormat="1" ht="16.5" customHeight="1">
      <c r="A120" s="39"/>
      <c r="B120" s="40"/>
      <c r="C120" s="206" t="s">
        <v>188</v>
      </c>
      <c r="D120" s="206" t="s">
        <v>127</v>
      </c>
      <c r="E120" s="207" t="s">
        <v>712</v>
      </c>
      <c r="F120" s="208" t="s">
        <v>713</v>
      </c>
      <c r="G120" s="209" t="s">
        <v>140</v>
      </c>
      <c r="H120" s="210">
        <v>15.327999999999999</v>
      </c>
      <c r="I120" s="211"/>
      <c r="J120" s="212">
        <f>ROUND(I120*H120,2)</f>
        <v>0</v>
      </c>
      <c r="K120" s="208" t="s">
        <v>131</v>
      </c>
      <c r="L120" s="45"/>
      <c r="M120" s="213" t="s">
        <v>19</v>
      </c>
      <c r="N120" s="214" t="s">
        <v>40</v>
      </c>
      <c r="O120" s="85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7" t="s">
        <v>132</v>
      </c>
      <c r="AT120" s="217" t="s">
        <v>127</v>
      </c>
      <c r="AU120" s="217" t="s">
        <v>79</v>
      </c>
      <c r="AY120" s="18" t="s">
        <v>125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8" t="s">
        <v>77</v>
      </c>
      <c r="BK120" s="218">
        <f>ROUND(I120*H120,2)</f>
        <v>0</v>
      </c>
      <c r="BL120" s="18" t="s">
        <v>132</v>
      </c>
      <c r="BM120" s="217" t="s">
        <v>714</v>
      </c>
    </row>
    <row r="121" s="2" customFormat="1">
      <c r="A121" s="39"/>
      <c r="B121" s="40"/>
      <c r="C121" s="41"/>
      <c r="D121" s="219" t="s">
        <v>134</v>
      </c>
      <c r="E121" s="41"/>
      <c r="F121" s="220" t="s">
        <v>715</v>
      </c>
      <c r="G121" s="41"/>
      <c r="H121" s="41"/>
      <c r="I121" s="221"/>
      <c r="J121" s="41"/>
      <c r="K121" s="41"/>
      <c r="L121" s="45"/>
      <c r="M121" s="222"/>
      <c r="N121" s="223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134</v>
      </c>
      <c r="AU121" s="18" t="s">
        <v>79</v>
      </c>
    </row>
    <row r="122" s="2" customFormat="1">
      <c r="A122" s="39"/>
      <c r="B122" s="40"/>
      <c r="C122" s="41"/>
      <c r="D122" s="224" t="s">
        <v>136</v>
      </c>
      <c r="E122" s="41"/>
      <c r="F122" s="225" t="s">
        <v>716</v>
      </c>
      <c r="G122" s="41"/>
      <c r="H122" s="41"/>
      <c r="I122" s="221"/>
      <c r="J122" s="41"/>
      <c r="K122" s="41"/>
      <c r="L122" s="45"/>
      <c r="M122" s="222"/>
      <c r="N122" s="223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136</v>
      </c>
      <c r="AU122" s="18" t="s">
        <v>79</v>
      </c>
    </row>
    <row r="123" s="15" customFormat="1">
      <c r="A123" s="15"/>
      <c r="B123" s="258"/>
      <c r="C123" s="259"/>
      <c r="D123" s="219" t="s">
        <v>144</v>
      </c>
      <c r="E123" s="260" t="s">
        <v>19</v>
      </c>
      <c r="F123" s="261" t="s">
        <v>717</v>
      </c>
      <c r="G123" s="259"/>
      <c r="H123" s="260" t="s">
        <v>19</v>
      </c>
      <c r="I123" s="262"/>
      <c r="J123" s="259"/>
      <c r="K123" s="259"/>
      <c r="L123" s="263"/>
      <c r="M123" s="264"/>
      <c r="N123" s="265"/>
      <c r="O123" s="265"/>
      <c r="P123" s="265"/>
      <c r="Q123" s="265"/>
      <c r="R123" s="265"/>
      <c r="S123" s="265"/>
      <c r="T123" s="266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67" t="s">
        <v>144</v>
      </c>
      <c r="AU123" s="267" t="s">
        <v>79</v>
      </c>
      <c r="AV123" s="15" t="s">
        <v>77</v>
      </c>
      <c r="AW123" s="15" t="s">
        <v>31</v>
      </c>
      <c r="AX123" s="15" t="s">
        <v>69</v>
      </c>
      <c r="AY123" s="267" t="s">
        <v>125</v>
      </c>
    </row>
    <row r="124" s="13" customFormat="1">
      <c r="A124" s="13"/>
      <c r="B124" s="226"/>
      <c r="C124" s="227"/>
      <c r="D124" s="219" t="s">
        <v>144</v>
      </c>
      <c r="E124" s="228" t="s">
        <v>19</v>
      </c>
      <c r="F124" s="229" t="s">
        <v>718</v>
      </c>
      <c r="G124" s="227"/>
      <c r="H124" s="230">
        <v>7.1200000000000001</v>
      </c>
      <c r="I124" s="231"/>
      <c r="J124" s="227"/>
      <c r="K124" s="227"/>
      <c r="L124" s="232"/>
      <c r="M124" s="233"/>
      <c r="N124" s="234"/>
      <c r="O124" s="234"/>
      <c r="P124" s="234"/>
      <c r="Q124" s="234"/>
      <c r="R124" s="234"/>
      <c r="S124" s="234"/>
      <c r="T124" s="23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6" t="s">
        <v>144</v>
      </c>
      <c r="AU124" s="236" t="s">
        <v>79</v>
      </c>
      <c r="AV124" s="13" t="s">
        <v>79</v>
      </c>
      <c r="AW124" s="13" t="s">
        <v>31</v>
      </c>
      <c r="AX124" s="13" t="s">
        <v>69</v>
      </c>
      <c r="AY124" s="236" t="s">
        <v>125</v>
      </c>
    </row>
    <row r="125" s="13" customFormat="1">
      <c r="A125" s="13"/>
      <c r="B125" s="226"/>
      <c r="C125" s="227"/>
      <c r="D125" s="219" t="s">
        <v>144</v>
      </c>
      <c r="E125" s="228" t="s">
        <v>19</v>
      </c>
      <c r="F125" s="229" t="s">
        <v>719</v>
      </c>
      <c r="G125" s="227"/>
      <c r="H125" s="230">
        <v>4.7519999999999998</v>
      </c>
      <c r="I125" s="231"/>
      <c r="J125" s="227"/>
      <c r="K125" s="227"/>
      <c r="L125" s="232"/>
      <c r="M125" s="233"/>
      <c r="N125" s="234"/>
      <c r="O125" s="234"/>
      <c r="P125" s="234"/>
      <c r="Q125" s="234"/>
      <c r="R125" s="234"/>
      <c r="S125" s="234"/>
      <c r="T125" s="23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6" t="s">
        <v>144</v>
      </c>
      <c r="AU125" s="236" t="s">
        <v>79</v>
      </c>
      <c r="AV125" s="13" t="s">
        <v>79</v>
      </c>
      <c r="AW125" s="13" t="s">
        <v>31</v>
      </c>
      <c r="AX125" s="13" t="s">
        <v>69</v>
      </c>
      <c r="AY125" s="236" t="s">
        <v>125</v>
      </c>
    </row>
    <row r="126" s="13" customFormat="1">
      <c r="A126" s="13"/>
      <c r="B126" s="226"/>
      <c r="C126" s="227"/>
      <c r="D126" s="219" t="s">
        <v>144</v>
      </c>
      <c r="E126" s="228" t="s">
        <v>19</v>
      </c>
      <c r="F126" s="229" t="s">
        <v>720</v>
      </c>
      <c r="G126" s="227"/>
      <c r="H126" s="230">
        <v>3.456</v>
      </c>
      <c r="I126" s="231"/>
      <c r="J126" s="227"/>
      <c r="K126" s="227"/>
      <c r="L126" s="232"/>
      <c r="M126" s="233"/>
      <c r="N126" s="234"/>
      <c r="O126" s="234"/>
      <c r="P126" s="234"/>
      <c r="Q126" s="234"/>
      <c r="R126" s="234"/>
      <c r="S126" s="234"/>
      <c r="T126" s="23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6" t="s">
        <v>144</v>
      </c>
      <c r="AU126" s="236" t="s">
        <v>79</v>
      </c>
      <c r="AV126" s="13" t="s">
        <v>79</v>
      </c>
      <c r="AW126" s="13" t="s">
        <v>31</v>
      </c>
      <c r="AX126" s="13" t="s">
        <v>69</v>
      </c>
      <c r="AY126" s="236" t="s">
        <v>125</v>
      </c>
    </row>
    <row r="127" s="14" customFormat="1">
      <c r="A127" s="14"/>
      <c r="B127" s="237"/>
      <c r="C127" s="238"/>
      <c r="D127" s="219" t="s">
        <v>144</v>
      </c>
      <c r="E127" s="239" t="s">
        <v>19</v>
      </c>
      <c r="F127" s="240" t="s">
        <v>166</v>
      </c>
      <c r="G127" s="238"/>
      <c r="H127" s="241">
        <v>15.327999999999999</v>
      </c>
      <c r="I127" s="242"/>
      <c r="J127" s="238"/>
      <c r="K127" s="238"/>
      <c r="L127" s="243"/>
      <c r="M127" s="244"/>
      <c r="N127" s="245"/>
      <c r="O127" s="245"/>
      <c r="P127" s="245"/>
      <c r="Q127" s="245"/>
      <c r="R127" s="245"/>
      <c r="S127" s="245"/>
      <c r="T127" s="246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7" t="s">
        <v>144</v>
      </c>
      <c r="AU127" s="247" t="s">
        <v>79</v>
      </c>
      <c r="AV127" s="14" t="s">
        <v>132</v>
      </c>
      <c r="AW127" s="14" t="s">
        <v>31</v>
      </c>
      <c r="AX127" s="14" t="s">
        <v>77</v>
      </c>
      <c r="AY127" s="247" t="s">
        <v>125</v>
      </c>
    </row>
    <row r="128" s="2" customFormat="1" ht="21.75" customHeight="1">
      <c r="A128" s="39"/>
      <c r="B128" s="40"/>
      <c r="C128" s="206" t="s">
        <v>195</v>
      </c>
      <c r="D128" s="206" t="s">
        <v>127</v>
      </c>
      <c r="E128" s="207" t="s">
        <v>721</v>
      </c>
      <c r="F128" s="208" t="s">
        <v>722</v>
      </c>
      <c r="G128" s="209" t="s">
        <v>140</v>
      </c>
      <c r="H128" s="210">
        <v>109.065</v>
      </c>
      <c r="I128" s="211"/>
      <c r="J128" s="212">
        <f>ROUND(I128*H128,2)</f>
        <v>0</v>
      </c>
      <c r="K128" s="208" t="s">
        <v>131</v>
      </c>
      <c r="L128" s="45"/>
      <c r="M128" s="213" t="s">
        <v>19</v>
      </c>
      <c r="N128" s="214" t="s">
        <v>40</v>
      </c>
      <c r="O128" s="85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7" t="s">
        <v>132</v>
      </c>
      <c r="AT128" s="217" t="s">
        <v>127</v>
      </c>
      <c r="AU128" s="217" t="s">
        <v>79</v>
      </c>
      <c r="AY128" s="18" t="s">
        <v>125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8" t="s">
        <v>77</v>
      </c>
      <c r="BK128" s="218">
        <f>ROUND(I128*H128,2)</f>
        <v>0</v>
      </c>
      <c r="BL128" s="18" t="s">
        <v>132</v>
      </c>
      <c r="BM128" s="217" t="s">
        <v>723</v>
      </c>
    </row>
    <row r="129" s="2" customFormat="1">
      <c r="A129" s="39"/>
      <c r="B129" s="40"/>
      <c r="C129" s="41"/>
      <c r="D129" s="219" t="s">
        <v>134</v>
      </c>
      <c r="E129" s="41"/>
      <c r="F129" s="220" t="s">
        <v>724</v>
      </c>
      <c r="G129" s="41"/>
      <c r="H129" s="41"/>
      <c r="I129" s="221"/>
      <c r="J129" s="41"/>
      <c r="K129" s="41"/>
      <c r="L129" s="45"/>
      <c r="M129" s="222"/>
      <c r="N129" s="223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134</v>
      </c>
      <c r="AU129" s="18" t="s">
        <v>79</v>
      </c>
    </row>
    <row r="130" s="2" customFormat="1">
      <c r="A130" s="39"/>
      <c r="B130" s="40"/>
      <c r="C130" s="41"/>
      <c r="D130" s="224" t="s">
        <v>136</v>
      </c>
      <c r="E130" s="41"/>
      <c r="F130" s="225" t="s">
        <v>725</v>
      </c>
      <c r="G130" s="41"/>
      <c r="H130" s="41"/>
      <c r="I130" s="221"/>
      <c r="J130" s="41"/>
      <c r="K130" s="41"/>
      <c r="L130" s="45"/>
      <c r="M130" s="222"/>
      <c r="N130" s="223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136</v>
      </c>
      <c r="AU130" s="18" t="s">
        <v>79</v>
      </c>
    </row>
    <row r="131" s="13" customFormat="1">
      <c r="A131" s="13"/>
      <c r="B131" s="226"/>
      <c r="C131" s="227"/>
      <c r="D131" s="219" t="s">
        <v>144</v>
      </c>
      <c r="E131" s="228" t="s">
        <v>19</v>
      </c>
      <c r="F131" s="229" t="s">
        <v>726</v>
      </c>
      <c r="G131" s="227"/>
      <c r="H131" s="230">
        <v>7.625</v>
      </c>
      <c r="I131" s="231"/>
      <c r="J131" s="227"/>
      <c r="K131" s="227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144</v>
      </c>
      <c r="AU131" s="236" t="s">
        <v>79</v>
      </c>
      <c r="AV131" s="13" t="s">
        <v>79</v>
      </c>
      <c r="AW131" s="13" t="s">
        <v>31</v>
      </c>
      <c r="AX131" s="13" t="s">
        <v>69</v>
      </c>
      <c r="AY131" s="236" t="s">
        <v>125</v>
      </c>
    </row>
    <row r="132" s="15" customFormat="1">
      <c r="A132" s="15"/>
      <c r="B132" s="258"/>
      <c r="C132" s="259"/>
      <c r="D132" s="219" t="s">
        <v>144</v>
      </c>
      <c r="E132" s="260" t="s">
        <v>19</v>
      </c>
      <c r="F132" s="261" t="s">
        <v>727</v>
      </c>
      <c r="G132" s="259"/>
      <c r="H132" s="260" t="s">
        <v>19</v>
      </c>
      <c r="I132" s="262"/>
      <c r="J132" s="259"/>
      <c r="K132" s="259"/>
      <c r="L132" s="263"/>
      <c r="M132" s="264"/>
      <c r="N132" s="265"/>
      <c r="O132" s="265"/>
      <c r="P132" s="265"/>
      <c r="Q132" s="265"/>
      <c r="R132" s="265"/>
      <c r="S132" s="265"/>
      <c r="T132" s="266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7" t="s">
        <v>144</v>
      </c>
      <c r="AU132" s="267" t="s">
        <v>79</v>
      </c>
      <c r="AV132" s="15" t="s">
        <v>77</v>
      </c>
      <c r="AW132" s="15" t="s">
        <v>31</v>
      </c>
      <c r="AX132" s="15" t="s">
        <v>69</v>
      </c>
      <c r="AY132" s="267" t="s">
        <v>125</v>
      </c>
    </row>
    <row r="133" s="13" customFormat="1">
      <c r="A133" s="13"/>
      <c r="B133" s="226"/>
      <c r="C133" s="227"/>
      <c r="D133" s="219" t="s">
        <v>144</v>
      </c>
      <c r="E133" s="228" t="s">
        <v>19</v>
      </c>
      <c r="F133" s="229" t="s">
        <v>728</v>
      </c>
      <c r="G133" s="227"/>
      <c r="H133" s="230">
        <v>46.640000000000001</v>
      </c>
      <c r="I133" s="231"/>
      <c r="J133" s="227"/>
      <c r="K133" s="227"/>
      <c r="L133" s="232"/>
      <c r="M133" s="233"/>
      <c r="N133" s="234"/>
      <c r="O133" s="234"/>
      <c r="P133" s="234"/>
      <c r="Q133" s="234"/>
      <c r="R133" s="234"/>
      <c r="S133" s="234"/>
      <c r="T133" s="23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6" t="s">
        <v>144</v>
      </c>
      <c r="AU133" s="236" t="s">
        <v>79</v>
      </c>
      <c r="AV133" s="13" t="s">
        <v>79</v>
      </c>
      <c r="AW133" s="13" t="s">
        <v>31</v>
      </c>
      <c r="AX133" s="13" t="s">
        <v>69</v>
      </c>
      <c r="AY133" s="236" t="s">
        <v>125</v>
      </c>
    </row>
    <row r="134" s="13" customFormat="1">
      <c r="A134" s="13"/>
      <c r="B134" s="226"/>
      <c r="C134" s="227"/>
      <c r="D134" s="219" t="s">
        <v>144</v>
      </c>
      <c r="E134" s="228" t="s">
        <v>19</v>
      </c>
      <c r="F134" s="229" t="s">
        <v>729</v>
      </c>
      <c r="G134" s="227"/>
      <c r="H134" s="230">
        <v>46.640000000000001</v>
      </c>
      <c r="I134" s="231"/>
      <c r="J134" s="227"/>
      <c r="K134" s="227"/>
      <c r="L134" s="232"/>
      <c r="M134" s="233"/>
      <c r="N134" s="234"/>
      <c r="O134" s="234"/>
      <c r="P134" s="234"/>
      <c r="Q134" s="234"/>
      <c r="R134" s="234"/>
      <c r="S134" s="234"/>
      <c r="T134" s="23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6" t="s">
        <v>144</v>
      </c>
      <c r="AU134" s="236" t="s">
        <v>79</v>
      </c>
      <c r="AV134" s="13" t="s">
        <v>79</v>
      </c>
      <c r="AW134" s="13" t="s">
        <v>31</v>
      </c>
      <c r="AX134" s="13" t="s">
        <v>69</v>
      </c>
      <c r="AY134" s="236" t="s">
        <v>125</v>
      </c>
    </row>
    <row r="135" s="13" customFormat="1">
      <c r="A135" s="13"/>
      <c r="B135" s="226"/>
      <c r="C135" s="227"/>
      <c r="D135" s="219" t="s">
        <v>144</v>
      </c>
      <c r="E135" s="228" t="s">
        <v>19</v>
      </c>
      <c r="F135" s="229" t="s">
        <v>730</v>
      </c>
      <c r="G135" s="227"/>
      <c r="H135" s="230">
        <v>8.1600000000000001</v>
      </c>
      <c r="I135" s="231"/>
      <c r="J135" s="227"/>
      <c r="K135" s="227"/>
      <c r="L135" s="232"/>
      <c r="M135" s="233"/>
      <c r="N135" s="234"/>
      <c r="O135" s="234"/>
      <c r="P135" s="234"/>
      <c r="Q135" s="234"/>
      <c r="R135" s="234"/>
      <c r="S135" s="234"/>
      <c r="T135" s="23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6" t="s">
        <v>144</v>
      </c>
      <c r="AU135" s="236" t="s">
        <v>79</v>
      </c>
      <c r="AV135" s="13" t="s">
        <v>79</v>
      </c>
      <c r="AW135" s="13" t="s">
        <v>31</v>
      </c>
      <c r="AX135" s="13" t="s">
        <v>69</v>
      </c>
      <c r="AY135" s="236" t="s">
        <v>125</v>
      </c>
    </row>
    <row r="136" s="14" customFormat="1">
      <c r="A136" s="14"/>
      <c r="B136" s="237"/>
      <c r="C136" s="238"/>
      <c r="D136" s="219" t="s">
        <v>144</v>
      </c>
      <c r="E136" s="239" t="s">
        <v>19</v>
      </c>
      <c r="F136" s="240" t="s">
        <v>166</v>
      </c>
      <c r="G136" s="238"/>
      <c r="H136" s="241">
        <v>109.065</v>
      </c>
      <c r="I136" s="242"/>
      <c r="J136" s="238"/>
      <c r="K136" s="238"/>
      <c r="L136" s="243"/>
      <c r="M136" s="244"/>
      <c r="N136" s="245"/>
      <c r="O136" s="245"/>
      <c r="P136" s="245"/>
      <c r="Q136" s="245"/>
      <c r="R136" s="245"/>
      <c r="S136" s="245"/>
      <c r="T136" s="24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7" t="s">
        <v>144</v>
      </c>
      <c r="AU136" s="247" t="s">
        <v>79</v>
      </c>
      <c r="AV136" s="14" t="s">
        <v>132</v>
      </c>
      <c r="AW136" s="14" t="s">
        <v>31</v>
      </c>
      <c r="AX136" s="14" t="s">
        <v>77</v>
      </c>
      <c r="AY136" s="247" t="s">
        <v>125</v>
      </c>
    </row>
    <row r="137" s="2" customFormat="1" ht="21.75" customHeight="1">
      <c r="A137" s="39"/>
      <c r="B137" s="40"/>
      <c r="C137" s="206" t="s">
        <v>207</v>
      </c>
      <c r="D137" s="206" t="s">
        <v>127</v>
      </c>
      <c r="E137" s="207" t="s">
        <v>731</v>
      </c>
      <c r="F137" s="208" t="s">
        <v>732</v>
      </c>
      <c r="G137" s="209" t="s">
        <v>140</v>
      </c>
      <c r="H137" s="210">
        <v>308.25</v>
      </c>
      <c r="I137" s="211"/>
      <c r="J137" s="212">
        <f>ROUND(I137*H137,2)</f>
        <v>0</v>
      </c>
      <c r="K137" s="208" t="s">
        <v>131</v>
      </c>
      <c r="L137" s="45"/>
      <c r="M137" s="213" t="s">
        <v>19</v>
      </c>
      <c r="N137" s="214" t="s">
        <v>40</v>
      </c>
      <c r="O137" s="85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7" t="s">
        <v>132</v>
      </c>
      <c r="AT137" s="217" t="s">
        <v>127</v>
      </c>
      <c r="AU137" s="217" t="s">
        <v>79</v>
      </c>
      <c r="AY137" s="18" t="s">
        <v>125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8" t="s">
        <v>77</v>
      </c>
      <c r="BK137" s="218">
        <f>ROUND(I137*H137,2)</f>
        <v>0</v>
      </c>
      <c r="BL137" s="18" t="s">
        <v>132</v>
      </c>
      <c r="BM137" s="217" t="s">
        <v>733</v>
      </c>
    </row>
    <row r="138" s="2" customFormat="1">
      <c r="A138" s="39"/>
      <c r="B138" s="40"/>
      <c r="C138" s="41"/>
      <c r="D138" s="219" t="s">
        <v>134</v>
      </c>
      <c r="E138" s="41"/>
      <c r="F138" s="220" t="s">
        <v>734</v>
      </c>
      <c r="G138" s="41"/>
      <c r="H138" s="41"/>
      <c r="I138" s="221"/>
      <c r="J138" s="41"/>
      <c r="K138" s="41"/>
      <c r="L138" s="45"/>
      <c r="M138" s="222"/>
      <c r="N138" s="223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134</v>
      </c>
      <c r="AU138" s="18" t="s">
        <v>79</v>
      </c>
    </row>
    <row r="139" s="2" customFormat="1">
      <c r="A139" s="39"/>
      <c r="B139" s="40"/>
      <c r="C139" s="41"/>
      <c r="D139" s="224" t="s">
        <v>136</v>
      </c>
      <c r="E139" s="41"/>
      <c r="F139" s="225" t="s">
        <v>735</v>
      </c>
      <c r="G139" s="41"/>
      <c r="H139" s="41"/>
      <c r="I139" s="221"/>
      <c r="J139" s="41"/>
      <c r="K139" s="41"/>
      <c r="L139" s="45"/>
      <c r="M139" s="222"/>
      <c r="N139" s="223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136</v>
      </c>
      <c r="AU139" s="18" t="s">
        <v>79</v>
      </c>
    </row>
    <row r="140" s="15" customFormat="1">
      <c r="A140" s="15"/>
      <c r="B140" s="258"/>
      <c r="C140" s="259"/>
      <c r="D140" s="219" t="s">
        <v>144</v>
      </c>
      <c r="E140" s="260" t="s">
        <v>19</v>
      </c>
      <c r="F140" s="261" t="s">
        <v>736</v>
      </c>
      <c r="G140" s="259"/>
      <c r="H140" s="260" t="s">
        <v>19</v>
      </c>
      <c r="I140" s="262"/>
      <c r="J140" s="259"/>
      <c r="K140" s="259"/>
      <c r="L140" s="263"/>
      <c r="M140" s="264"/>
      <c r="N140" s="265"/>
      <c r="O140" s="265"/>
      <c r="P140" s="265"/>
      <c r="Q140" s="265"/>
      <c r="R140" s="265"/>
      <c r="S140" s="265"/>
      <c r="T140" s="266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7" t="s">
        <v>144</v>
      </c>
      <c r="AU140" s="267" t="s">
        <v>79</v>
      </c>
      <c r="AV140" s="15" t="s">
        <v>77</v>
      </c>
      <c r="AW140" s="15" t="s">
        <v>31</v>
      </c>
      <c r="AX140" s="15" t="s">
        <v>69</v>
      </c>
      <c r="AY140" s="267" t="s">
        <v>125</v>
      </c>
    </row>
    <row r="141" s="13" customFormat="1">
      <c r="A141" s="13"/>
      <c r="B141" s="226"/>
      <c r="C141" s="227"/>
      <c r="D141" s="219" t="s">
        <v>144</v>
      </c>
      <c r="E141" s="228" t="s">
        <v>19</v>
      </c>
      <c r="F141" s="229" t="s">
        <v>737</v>
      </c>
      <c r="G141" s="227"/>
      <c r="H141" s="230">
        <v>164.5</v>
      </c>
      <c r="I141" s="231"/>
      <c r="J141" s="227"/>
      <c r="K141" s="227"/>
      <c r="L141" s="232"/>
      <c r="M141" s="233"/>
      <c r="N141" s="234"/>
      <c r="O141" s="234"/>
      <c r="P141" s="234"/>
      <c r="Q141" s="234"/>
      <c r="R141" s="234"/>
      <c r="S141" s="234"/>
      <c r="T141" s="23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6" t="s">
        <v>144</v>
      </c>
      <c r="AU141" s="236" t="s">
        <v>79</v>
      </c>
      <c r="AV141" s="13" t="s">
        <v>79</v>
      </c>
      <c r="AW141" s="13" t="s">
        <v>31</v>
      </c>
      <c r="AX141" s="13" t="s">
        <v>69</v>
      </c>
      <c r="AY141" s="236" t="s">
        <v>125</v>
      </c>
    </row>
    <row r="142" s="13" customFormat="1">
      <c r="A142" s="13"/>
      <c r="B142" s="226"/>
      <c r="C142" s="227"/>
      <c r="D142" s="219" t="s">
        <v>144</v>
      </c>
      <c r="E142" s="228" t="s">
        <v>19</v>
      </c>
      <c r="F142" s="229" t="s">
        <v>738</v>
      </c>
      <c r="G142" s="227"/>
      <c r="H142" s="230">
        <v>143.75</v>
      </c>
      <c r="I142" s="231"/>
      <c r="J142" s="227"/>
      <c r="K142" s="227"/>
      <c r="L142" s="232"/>
      <c r="M142" s="233"/>
      <c r="N142" s="234"/>
      <c r="O142" s="234"/>
      <c r="P142" s="234"/>
      <c r="Q142" s="234"/>
      <c r="R142" s="234"/>
      <c r="S142" s="234"/>
      <c r="T142" s="23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6" t="s">
        <v>144</v>
      </c>
      <c r="AU142" s="236" t="s">
        <v>79</v>
      </c>
      <c r="AV142" s="13" t="s">
        <v>79</v>
      </c>
      <c r="AW142" s="13" t="s">
        <v>31</v>
      </c>
      <c r="AX142" s="13" t="s">
        <v>69</v>
      </c>
      <c r="AY142" s="236" t="s">
        <v>125</v>
      </c>
    </row>
    <row r="143" s="14" customFormat="1">
      <c r="A143" s="14"/>
      <c r="B143" s="237"/>
      <c r="C143" s="238"/>
      <c r="D143" s="219" t="s">
        <v>144</v>
      </c>
      <c r="E143" s="239" t="s">
        <v>19</v>
      </c>
      <c r="F143" s="240" t="s">
        <v>166</v>
      </c>
      <c r="G143" s="238"/>
      <c r="H143" s="241">
        <v>308.25</v>
      </c>
      <c r="I143" s="242"/>
      <c r="J143" s="238"/>
      <c r="K143" s="238"/>
      <c r="L143" s="243"/>
      <c r="M143" s="244"/>
      <c r="N143" s="245"/>
      <c r="O143" s="245"/>
      <c r="P143" s="245"/>
      <c r="Q143" s="245"/>
      <c r="R143" s="245"/>
      <c r="S143" s="245"/>
      <c r="T143" s="24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7" t="s">
        <v>144</v>
      </c>
      <c r="AU143" s="247" t="s">
        <v>79</v>
      </c>
      <c r="AV143" s="14" t="s">
        <v>132</v>
      </c>
      <c r="AW143" s="14" t="s">
        <v>31</v>
      </c>
      <c r="AX143" s="14" t="s">
        <v>77</v>
      </c>
      <c r="AY143" s="247" t="s">
        <v>125</v>
      </c>
    </row>
    <row r="144" s="2" customFormat="1" ht="16.5" customHeight="1">
      <c r="A144" s="39"/>
      <c r="B144" s="40"/>
      <c r="C144" s="206" t="s">
        <v>214</v>
      </c>
      <c r="D144" s="206" t="s">
        <v>127</v>
      </c>
      <c r="E144" s="207" t="s">
        <v>739</v>
      </c>
      <c r="F144" s="208" t="s">
        <v>740</v>
      </c>
      <c r="G144" s="209" t="s">
        <v>140</v>
      </c>
      <c r="H144" s="210">
        <v>4.3600000000000003</v>
      </c>
      <c r="I144" s="211"/>
      <c r="J144" s="212">
        <f>ROUND(I144*H144,2)</f>
        <v>0</v>
      </c>
      <c r="K144" s="208" t="s">
        <v>131</v>
      </c>
      <c r="L144" s="45"/>
      <c r="M144" s="213" t="s">
        <v>19</v>
      </c>
      <c r="N144" s="214" t="s">
        <v>40</v>
      </c>
      <c r="O144" s="85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7" t="s">
        <v>132</v>
      </c>
      <c r="AT144" s="217" t="s">
        <v>127</v>
      </c>
      <c r="AU144" s="217" t="s">
        <v>79</v>
      </c>
      <c r="AY144" s="18" t="s">
        <v>125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8" t="s">
        <v>77</v>
      </c>
      <c r="BK144" s="218">
        <f>ROUND(I144*H144,2)</f>
        <v>0</v>
      </c>
      <c r="BL144" s="18" t="s">
        <v>132</v>
      </c>
      <c r="BM144" s="217" t="s">
        <v>741</v>
      </c>
    </row>
    <row r="145" s="2" customFormat="1">
      <c r="A145" s="39"/>
      <c r="B145" s="40"/>
      <c r="C145" s="41"/>
      <c r="D145" s="219" t="s">
        <v>134</v>
      </c>
      <c r="E145" s="41"/>
      <c r="F145" s="220" t="s">
        <v>742</v>
      </c>
      <c r="G145" s="41"/>
      <c r="H145" s="41"/>
      <c r="I145" s="221"/>
      <c r="J145" s="41"/>
      <c r="K145" s="41"/>
      <c r="L145" s="45"/>
      <c r="M145" s="222"/>
      <c r="N145" s="223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134</v>
      </c>
      <c r="AU145" s="18" t="s">
        <v>79</v>
      </c>
    </row>
    <row r="146" s="2" customFormat="1">
      <c r="A146" s="39"/>
      <c r="B146" s="40"/>
      <c r="C146" s="41"/>
      <c r="D146" s="224" t="s">
        <v>136</v>
      </c>
      <c r="E146" s="41"/>
      <c r="F146" s="225" t="s">
        <v>743</v>
      </c>
      <c r="G146" s="41"/>
      <c r="H146" s="41"/>
      <c r="I146" s="221"/>
      <c r="J146" s="41"/>
      <c r="K146" s="41"/>
      <c r="L146" s="45"/>
      <c r="M146" s="222"/>
      <c r="N146" s="223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136</v>
      </c>
      <c r="AU146" s="18" t="s">
        <v>79</v>
      </c>
    </row>
    <row r="147" s="13" customFormat="1">
      <c r="A147" s="13"/>
      <c r="B147" s="226"/>
      <c r="C147" s="227"/>
      <c r="D147" s="219" t="s">
        <v>144</v>
      </c>
      <c r="E147" s="228" t="s">
        <v>19</v>
      </c>
      <c r="F147" s="229" t="s">
        <v>744</v>
      </c>
      <c r="G147" s="227"/>
      <c r="H147" s="230">
        <v>0.35999999999999999</v>
      </c>
      <c r="I147" s="231"/>
      <c r="J147" s="227"/>
      <c r="K147" s="227"/>
      <c r="L147" s="232"/>
      <c r="M147" s="233"/>
      <c r="N147" s="234"/>
      <c r="O147" s="234"/>
      <c r="P147" s="234"/>
      <c r="Q147" s="234"/>
      <c r="R147" s="234"/>
      <c r="S147" s="234"/>
      <c r="T147" s="23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6" t="s">
        <v>144</v>
      </c>
      <c r="AU147" s="236" t="s">
        <v>79</v>
      </c>
      <c r="AV147" s="13" t="s">
        <v>79</v>
      </c>
      <c r="AW147" s="13" t="s">
        <v>31</v>
      </c>
      <c r="AX147" s="13" t="s">
        <v>69</v>
      </c>
      <c r="AY147" s="236" t="s">
        <v>125</v>
      </c>
    </row>
    <row r="148" s="13" customFormat="1">
      <c r="A148" s="13"/>
      <c r="B148" s="226"/>
      <c r="C148" s="227"/>
      <c r="D148" s="219" t="s">
        <v>144</v>
      </c>
      <c r="E148" s="228" t="s">
        <v>19</v>
      </c>
      <c r="F148" s="229" t="s">
        <v>745</v>
      </c>
      <c r="G148" s="227"/>
      <c r="H148" s="230">
        <v>4</v>
      </c>
      <c r="I148" s="231"/>
      <c r="J148" s="227"/>
      <c r="K148" s="227"/>
      <c r="L148" s="232"/>
      <c r="M148" s="233"/>
      <c r="N148" s="234"/>
      <c r="O148" s="234"/>
      <c r="P148" s="234"/>
      <c r="Q148" s="234"/>
      <c r="R148" s="234"/>
      <c r="S148" s="234"/>
      <c r="T148" s="23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6" t="s">
        <v>144</v>
      </c>
      <c r="AU148" s="236" t="s">
        <v>79</v>
      </c>
      <c r="AV148" s="13" t="s">
        <v>79</v>
      </c>
      <c r="AW148" s="13" t="s">
        <v>31</v>
      </c>
      <c r="AX148" s="13" t="s">
        <v>69</v>
      </c>
      <c r="AY148" s="236" t="s">
        <v>125</v>
      </c>
    </row>
    <row r="149" s="14" customFormat="1">
      <c r="A149" s="14"/>
      <c r="B149" s="237"/>
      <c r="C149" s="238"/>
      <c r="D149" s="219" t="s">
        <v>144</v>
      </c>
      <c r="E149" s="239" t="s">
        <v>19</v>
      </c>
      <c r="F149" s="240" t="s">
        <v>166</v>
      </c>
      <c r="G149" s="238"/>
      <c r="H149" s="241">
        <v>4.3600000000000003</v>
      </c>
      <c r="I149" s="242"/>
      <c r="J149" s="238"/>
      <c r="K149" s="238"/>
      <c r="L149" s="243"/>
      <c r="M149" s="244"/>
      <c r="N149" s="245"/>
      <c r="O149" s="245"/>
      <c r="P149" s="245"/>
      <c r="Q149" s="245"/>
      <c r="R149" s="245"/>
      <c r="S149" s="245"/>
      <c r="T149" s="24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7" t="s">
        <v>144</v>
      </c>
      <c r="AU149" s="247" t="s">
        <v>79</v>
      </c>
      <c r="AV149" s="14" t="s">
        <v>132</v>
      </c>
      <c r="AW149" s="14" t="s">
        <v>31</v>
      </c>
      <c r="AX149" s="14" t="s">
        <v>77</v>
      </c>
      <c r="AY149" s="247" t="s">
        <v>125</v>
      </c>
    </row>
    <row r="150" s="2" customFormat="1" ht="16.5" customHeight="1">
      <c r="A150" s="39"/>
      <c r="B150" s="40"/>
      <c r="C150" s="206" t="s">
        <v>220</v>
      </c>
      <c r="D150" s="206" t="s">
        <v>127</v>
      </c>
      <c r="E150" s="207" t="s">
        <v>746</v>
      </c>
      <c r="F150" s="208" t="s">
        <v>747</v>
      </c>
      <c r="G150" s="209" t="s">
        <v>130</v>
      </c>
      <c r="H150" s="210">
        <v>2.3999999999999999</v>
      </c>
      <c r="I150" s="211"/>
      <c r="J150" s="212">
        <f>ROUND(I150*H150,2)</f>
        <v>0</v>
      </c>
      <c r="K150" s="208" t="s">
        <v>131</v>
      </c>
      <c r="L150" s="45"/>
      <c r="M150" s="213" t="s">
        <v>19</v>
      </c>
      <c r="N150" s="214" t="s">
        <v>40</v>
      </c>
      <c r="O150" s="85"/>
      <c r="P150" s="215">
        <f>O150*H150</f>
        <v>0</v>
      </c>
      <c r="Q150" s="215">
        <v>0.00069999999999999999</v>
      </c>
      <c r="R150" s="215">
        <f>Q150*H150</f>
        <v>0.0016799999999999999</v>
      </c>
      <c r="S150" s="215">
        <v>0</v>
      </c>
      <c r="T150" s="216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7" t="s">
        <v>132</v>
      </c>
      <c r="AT150" s="217" t="s">
        <v>127</v>
      </c>
      <c r="AU150" s="217" t="s">
        <v>79</v>
      </c>
      <c r="AY150" s="18" t="s">
        <v>125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8" t="s">
        <v>77</v>
      </c>
      <c r="BK150" s="218">
        <f>ROUND(I150*H150,2)</f>
        <v>0</v>
      </c>
      <c r="BL150" s="18" t="s">
        <v>132</v>
      </c>
      <c r="BM150" s="217" t="s">
        <v>748</v>
      </c>
    </row>
    <row r="151" s="2" customFormat="1">
      <c r="A151" s="39"/>
      <c r="B151" s="40"/>
      <c r="C151" s="41"/>
      <c r="D151" s="219" t="s">
        <v>134</v>
      </c>
      <c r="E151" s="41"/>
      <c r="F151" s="220" t="s">
        <v>749</v>
      </c>
      <c r="G151" s="41"/>
      <c r="H151" s="41"/>
      <c r="I151" s="221"/>
      <c r="J151" s="41"/>
      <c r="K151" s="41"/>
      <c r="L151" s="45"/>
      <c r="M151" s="222"/>
      <c r="N151" s="223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134</v>
      </c>
      <c r="AU151" s="18" t="s">
        <v>79</v>
      </c>
    </row>
    <row r="152" s="2" customFormat="1">
      <c r="A152" s="39"/>
      <c r="B152" s="40"/>
      <c r="C152" s="41"/>
      <c r="D152" s="224" t="s">
        <v>136</v>
      </c>
      <c r="E152" s="41"/>
      <c r="F152" s="225" t="s">
        <v>750</v>
      </c>
      <c r="G152" s="41"/>
      <c r="H152" s="41"/>
      <c r="I152" s="221"/>
      <c r="J152" s="41"/>
      <c r="K152" s="41"/>
      <c r="L152" s="45"/>
      <c r="M152" s="222"/>
      <c r="N152" s="223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136</v>
      </c>
      <c r="AU152" s="18" t="s">
        <v>79</v>
      </c>
    </row>
    <row r="153" s="13" customFormat="1">
      <c r="A153" s="13"/>
      <c r="B153" s="226"/>
      <c r="C153" s="227"/>
      <c r="D153" s="219" t="s">
        <v>144</v>
      </c>
      <c r="E153" s="228" t="s">
        <v>19</v>
      </c>
      <c r="F153" s="229" t="s">
        <v>751</v>
      </c>
      <c r="G153" s="227"/>
      <c r="H153" s="230">
        <v>2.3999999999999999</v>
      </c>
      <c r="I153" s="231"/>
      <c r="J153" s="227"/>
      <c r="K153" s="227"/>
      <c r="L153" s="232"/>
      <c r="M153" s="233"/>
      <c r="N153" s="234"/>
      <c r="O153" s="234"/>
      <c r="P153" s="234"/>
      <c r="Q153" s="234"/>
      <c r="R153" s="234"/>
      <c r="S153" s="234"/>
      <c r="T153" s="23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6" t="s">
        <v>144</v>
      </c>
      <c r="AU153" s="236" t="s">
        <v>79</v>
      </c>
      <c r="AV153" s="13" t="s">
        <v>79</v>
      </c>
      <c r="AW153" s="13" t="s">
        <v>31</v>
      </c>
      <c r="AX153" s="13" t="s">
        <v>77</v>
      </c>
      <c r="AY153" s="236" t="s">
        <v>125</v>
      </c>
    </row>
    <row r="154" s="2" customFormat="1" ht="16.5" customHeight="1">
      <c r="A154" s="39"/>
      <c r="B154" s="40"/>
      <c r="C154" s="206" t="s">
        <v>226</v>
      </c>
      <c r="D154" s="206" t="s">
        <v>127</v>
      </c>
      <c r="E154" s="207" t="s">
        <v>752</v>
      </c>
      <c r="F154" s="208" t="s">
        <v>753</v>
      </c>
      <c r="G154" s="209" t="s">
        <v>130</v>
      </c>
      <c r="H154" s="210">
        <v>2.3999999999999999</v>
      </c>
      <c r="I154" s="211"/>
      <c r="J154" s="212">
        <f>ROUND(I154*H154,2)</f>
        <v>0</v>
      </c>
      <c r="K154" s="208" t="s">
        <v>131</v>
      </c>
      <c r="L154" s="45"/>
      <c r="M154" s="213" t="s">
        <v>19</v>
      </c>
      <c r="N154" s="214" t="s">
        <v>40</v>
      </c>
      <c r="O154" s="85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7" t="s">
        <v>132</v>
      </c>
      <c r="AT154" s="217" t="s">
        <v>127</v>
      </c>
      <c r="AU154" s="217" t="s">
        <v>79</v>
      </c>
      <c r="AY154" s="18" t="s">
        <v>125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8" t="s">
        <v>77</v>
      </c>
      <c r="BK154" s="218">
        <f>ROUND(I154*H154,2)</f>
        <v>0</v>
      </c>
      <c r="BL154" s="18" t="s">
        <v>132</v>
      </c>
      <c r="BM154" s="217" t="s">
        <v>754</v>
      </c>
    </row>
    <row r="155" s="2" customFormat="1">
      <c r="A155" s="39"/>
      <c r="B155" s="40"/>
      <c r="C155" s="41"/>
      <c r="D155" s="219" t="s">
        <v>134</v>
      </c>
      <c r="E155" s="41"/>
      <c r="F155" s="220" t="s">
        <v>755</v>
      </c>
      <c r="G155" s="41"/>
      <c r="H155" s="41"/>
      <c r="I155" s="221"/>
      <c r="J155" s="41"/>
      <c r="K155" s="41"/>
      <c r="L155" s="45"/>
      <c r="M155" s="222"/>
      <c r="N155" s="223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134</v>
      </c>
      <c r="AU155" s="18" t="s">
        <v>79</v>
      </c>
    </row>
    <row r="156" s="2" customFormat="1">
      <c r="A156" s="39"/>
      <c r="B156" s="40"/>
      <c r="C156" s="41"/>
      <c r="D156" s="224" t="s">
        <v>136</v>
      </c>
      <c r="E156" s="41"/>
      <c r="F156" s="225" t="s">
        <v>756</v>
      </c>
      <c r="G156" s="41"/>
      <c r="H156" s="41"/>
      <c r="I156" s="221"/>
      <c r="J156" s="41"/>
      <c r="K156" s="41"/>
      <c r="L156" s="45"/>
      <c r="M156" s="222"/>
      <c r="N156" s="223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136</v>
      </c>
      <c r="AU156" s="18" t="s">
        <v>79</v>
      </c>
    </row>
    <row r="157" s="2" customFormat="1" ht="16.5" customHeight="1">
      <c r="A157" s="39"/>
      <c r="B157" s="40"/>
      <c r="C157" s="206" t="s">
        <v>234</v>
      </c>
      <c r="D157" s="206" t="s">
        <v>127</v>
      </c>
      <c r="E157" s="207" t="s">
        <v>757</v>
      </c>
      <c r="F157" s="208" t="s">
        <v>758</v>
      </c>
      <c r="G157" s="209" t="s">
        <v>301</v>
      </c>
      <c r="H157" s="210">
        <v>12</v>
      </c>
      <c r="I157" s="211"/>
      <c r="J157" s="212">
        <f>ROUND(I157*H157,2)</f>
        <v>0</v>
      </c>
      <c r="K157" s="208" t="s">
        <v>131</v>
      </c>
      <c r="L157" s="45"/>
      <c r="M157" s="213" t="s">
        <v>19</v>
      </c>
      <c r="N157" s="214" t="s">
        <v>40</v>
      </c>
      <c r="O157" s="85"/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7" t="s">
        <v>132</v>
      </c>
      <c r="AT157" s="217" t="s">
        <v>127</v>
      </c>
      <c r="AU157" s="217" t="s">
        <v>79</v>
      </c>
      <c r="AY157" s="18" t="s">
        <v>125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8" t="s">
        <v>77</v>
      </c>
      <c r="BK157" s="218">
        <f>ROUND(I157*H157,2)</f>
        <v>0</v>
      </c>
      <c r="BL157" s="18" t="s">
        <v>132</v>
      </c>
      <c r="BM157" s="217" t="s">
        <v>759</v>
      </c>
    </row>
    <row r="158" s="2" customFormat="1">
      <c r="A158" s="39"/>
      <c r="B158" s="40"/>
      <c r="C158" s="41"/>
      <c r="D158" s="219" t="s">
        <v>134</v>
      </c>
      <c r="E158" s="41"/>
      <c r="F158" s="220" t="s">
        <v>760</v>
      </c>
      <c r="G158" s="41"/>
      <c r="H158" s="41"/>
      <c r="I158" s="221"/>
      <c r="J158" s="41"/>
      <c r="K158" s="41"/>
      <c r="L158" s="45"/>
      <c r="M158" s="222"/>
      <c r="N158" s="223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134</v>
      </c>
      <c r="AU158" s="18" t="s">
        <v>79</v>
      </c>
    </row>
    <row r="159" s="2" customFormat="1">
      <c r="A159" s="39"/>
      <c r="B159" s="40"/>
      <c r="C159" s="41"/>
      <c r="D159" s="224" t="s">
        <v>136</v>
      </c>
      <c r="E159" s="41"/>
      <c r="F159" s="225" t="s">
        <v>761</v>
      </c>
      <c r="G159" s="41"/>
      <c r="H159" s="41"/>
      <c r="I159" s="221"/>
      <c r="J159" s="41"/>
      <c r="K159" s="41"/>
      <c r="L159" s="45"/>
      <c r="M159" s="222"/>
      <c r="N159" s="223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136</v>
      </c>
      <c r="AU159" s="18" t="s">
        <v>79</v>
      </c>
    </row>
    <row r="160" s="2" customFormat="1" ht="16.5" customHeight="1">
      <c r="A160" s="39"/>
      <c r="B160" s="40"/>
      <c r="C160" s="206" t="s">
        <v>8</v>
      </c>
      <c r="D160" s="206" t="s">
        <v>127</v>
      </c>
      <c r="E160" s="207" t="s">
        <v>762</v>
      </c>
      <c r="F160" s="208" t="s">
        <v>763</v>
      </c>
      <c r="G160" s="209" t="s">
        <v>130</v>
      </c>
      <c r="H160" s="210">
        <v>129</v>
      </c>
      <c r="I160" s="211"/>
      <c r="J160" s="212">
        <f>ROUND(I160*H160,2)</f>
        <v>0</v>
      </c>
      <c r="K160" s="208" t="s">
        <v>131</v>
      </c>
      <c r="L160" s="45"/>
      <c r="M160" s="213" t="s">
        <v>19</v>
      </c>
      <c r="N160" s="214" t="s">
        <v>40</v>
      </c>
      <c r="O160" s="85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7" t="s">
        <v>132</v>
      </c>
      <c r="AT160" s="217" t="s">
        <v>127</v>
      </c>
      <c r="AU160" s="217" t="s">
        <v>79</v>
      </c>
      <c r="AY160" s="18" t="s">
        <v>125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8" t="s">
        <v>77</v>
      </c>
      <c r="BK160" s="218">
        <f>ROUND(I160*H160,2)</f>
        <v>0</v>
      </c>
      <c r="BL160" s="18" t="s">
        <v>132</v>
      </c>
      <c r="BM160" s="217" t="s">
        <v>764</v>
      </c>
    </row>
    <row r="161" s="2" customFormat="1">
      <c r="A161" s="39"/>
      <c r="B161" s="40"/>
      <c r="C161" s="41"/>
      <c r="D161" s="219" t="s">
        <v>134</v>
      </c>
      <c r="E161" s="41"/>
      <c r="F161" s="220" t="s">
        <v>765</v>
      </c>
      <c r="G161" s="41"/>
      <c r="H161" s="41"/>
      <c r="I161" s="221"/>
      <c r="J161" s="41"/>
      <c r="K161" s="41"/>
      <c r="L161" s="45"/>
      <c r="M161" s="222"/>
      <c r="N161" s="223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134</v>
      </c>
      <c r="AU161" s="18" t="s">
        <v>79</v>
      </c>
    </row>
    <row r="162" s="2" customFormat="1">
      <c r="A162" s="39"/>
      <c r="B162" s="40"/>
      <c r="C162" s="41"/>
      <c r="D162" s="224" t="s">
        <v>136</v>
      </c>
      <c r="E162" s="41"/>
      <c r="F162" s="225" t="s">
        <v>766</v>
      </c>
      <c r="G162" s="41"/>
      <c r="H162" s="41"/>
      <c r="I162" s="221"/>
      <c r="J162" s="41"/>
      <c r="K162" s="41"/>
      <c r="L162" s="45"/>
      <c r="M162" s="222"/>
      <c r="N162" s="223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136</v>
      </c>
      <c r="AU162" s="18" t="s">
        <v>79</v>
      </c>
    </row>
    <row r="163" s="2" customFormat="1" ht="16.5" customHeight="1">
      <c r="A163" s="39"/>
      <c r="B163" s="40"/>
      <c r="C163" s="206" t="s">
        <v>246</v>
      </c>
      <c r="D163" s="206" t="s">
        <v>127</v>
      </c>
      <c r="E163" s="207" t="s">
        <v>767</v>
      </c>
      <c r="F163" s="208" t="s">
        <v>768</v>
      </c>
      <c r="G163" s="209" t="s">
        <v>301</v>
      </c>
      <c r="H163" s="210">
        <v>288</v>
      </c>
      <c r="I163" s="211"/>
      <c r="J163" s="212">
        <f>ROUND(I163*H163,2)</f>
        <v>0</v>
      </c>
      <c r="K163" s="208" t="s">
        <v>131</v>
      </c>
      <c r="L163" s="45"/>
      <c r="M163" s="213" t="s">
        <v>19</v>
      </c>
      <c r="N163" s="214" t="s">
        <v>40</v>
      </c>
      <c r="O163" s="85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7" t="s">
        <v>132</v>
      </c>
      <c r="AT163" s="217" t="s">
        <v>127</v>
      </c>
      <c r="AU163" s="217" t="s">
        <v>79</v>
      </c>
      <c r="AY163" s="18" t="s">
        <v>125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8" t="s">
        <v>77</v>
      </c>
      <c r="BK163" s="218">
        <f>ROUND(I163*H163,2)</f>
        <v>0</v>
      </c>
      <c r="BL163" s="18" t="s">
        <v>132</v>
      </c>
      <c r="BM163" s="217" t="s">
        <v>769</v>
      </c>
    </row>
    <row r="164" s="2" customFormat="1">
      <c r="A164" s="39"/>
      <c r="B164" s="40"/>
      <c r="C164" s="41"/>
      <c r="D164" s="219" t="s">
        <v>134</v>
      </c>
      <c r="E164" s="41"/>
      <c r="F164" s="220" t="s">
        <v>770</v>
      </c>
      <c r="G164" s="41"/>
      <c r="H164" s="41"/>
      <c r="I164" s="221"/>
      <c r="J164" s="41"/>
      <c r="K164" s="41"/>
      <c r="L164" s="45"/>
      <c r="M164" s="222"/>
      <c r="N164" s="223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134</v>
      </c>
      <c r="AU164" s="18" t="s">
        <v>79</v>
      </c>
    </row>
    <row r="165" s="2" customFormat="1">
      <c r="A165" s="39"/>
      <c r="B165" s="40"/>
      <c r="C165" s="41"/>
      <c r="D165" s="224" t="s">
        <v>136</v>
      </c>
      <c r="E165" s="41"/>
      <c r="F165" s="225" t="s">
        <v>771</v>
      </c>
      <c r="G165" s="41"/>
      <c r="H165" s="41"/>
      <c r="I165" s="221"/>
      <c r="J165" s="41"/>
      <c r="K165" s="41"/>
      <c r="L165" s="45"/>
      <c r="M165" s="222"/>
      <c r="N165" s="223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136</v>
      </c>
      <c r="AU165" s="18" t="s">
        <v>79</v>
      </c>
    </row>
    <row r="166" s="13" customFormat="1">
      <c r="A166" s="13"/>
      <c r="B166" s="226"/>
      <c r="C166" s="227"/>
      <c r="D166" s="219" t="s">
        <v>144</v>
      </c>
      <c r="E166" s="228" t="s">
        <v>19</v>
      </c>
      <c r="F166" s="229" t="s">
        <v>772</v>
      </c>
      <c r="G166" s="227"/>
      <c r="H166" s="230">
        <v>288</v>
      </c>
      <c r="I166" s="231"/>
      <c r="J166" s="227"/>
      <c r="K166" s="227"/>
      <c r="L166" s="232"/>
      <c r="M166" s="233"/>
      <c r="N166" s="234"/>
      <c r="O166" s="234"/>
      <c r="P166" s="234"/>
      <c r="Q166" s="234"/>
      <c r="R166" s="234"/>
      <c r="S166" s="234"/>
      <c r="T166" s="23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6" t="s">
        <v>144</v>
      </c>
      <c r="AU166" s="236" t="s">
        <v>79</v>
      </c>
      <c r="AV166" s="13" t="s">
        <v>79</v>
      </c>
      <c r="AW166" s="13" t="s">
        <v>31</v>
      </c>
      <c r="AX166" s="13" t="s">
        <v>77</v>
      </c>
      <c r="AY166" s="236" t="s">
        <v>125</v>
      </c>
    </row>
    <row r="167" s="2" customFormat="1" ht="16.5" customHeight="1">
      <c r="A167" s="39"/>
      <c r="B167" s="40"/>
      <c r="C167" s="206" t="s">
        <v>253</v>
      </c>
      <c r="D167" s="206" t="s">
        <v>127</v>
      </c>
      <c r="E167" s="207" t="s">
        <v>773</v>
      </c>
      <c r="F167" s="208" t="s">
        <v>774</v>
      </c>
      <c r="G167" s="209" t="s">
        <v>130</v>
      </c>
      <c r="H167" s="210">
        <v>2580</v>
      </c>
      <c r="I167" s="211"/>
      <c r="J167" s="212">
        <f>ROUND(I167*H167,2)</f>
        <v>0</v>
      </c>
      <c r="K167" s="208" t="s">
        <v>131</v>
      </c>
      <c r="L167" s="45"/>
      <c r="M167" s="213" t="s">
        <v>19</v>
      </c>
      <c r="N167" s="214" t="s">
        <v>40</v>
      </c>
      <c r="O167" s="85"/>
      <c r="P167" s="215">
        <f>O167*H167</f>
        <v>0</v>
      </c>
      <c r="Q167" s="215">
        <v>0</v>
      </c>
      <c r="R167" s="215">
        <f>Q167*H167</f>
        <v>0</v>
      </c>
      <c r="S167" s="215">
        <v>0</v>
      </c>
      <c r="T167" s="216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7" t="s">
        <v>132</v>
      </c>
      <c r="AT167" s="217" t="s">
        <v>127</v>
      </c>
      <c r="AU167" s="217" t="s">
        <v>79</v>
      </c>
      <c r="AY167" s="18" t="s">
        <v>125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8" t="s">
        <v>77</v>
      </c>
      <c r="BK167" s="218">
        <f>ROUND(I167*H167,2)</f>
        <v>0</v>
      </c>
      <c r="BL167" s="18" t="s">
        <v>132</v>
      </c>
      <c r="BM167" s="217" t="s">
        <v>775</v>
      </c>
    </row>
    <row r="168" s="2" customFormat="1">
      <c r="A168" s="39"/>
      <c r="B168" s="40"/>
      <c r="C168" s="41"/>
      <c r="D168" s="219" t="s">
        <v>134</v>
      </c>
      <c r="E168" s="41"/>
      <c r="F168" s="220" t="s">
        <v>776</v>
      </c>
      <c r="G168" s="41"/>
      <c r="H168" s="41"/>
      <c r="I168" s="221"/>
      <c r="J168" s="41"/>
      <c r="K168" s="41"/>
      <c r="L168" s="45"/>
      <c r="M168" s="222"/>
      <c r="N168" s="223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134</v>
      </c>
      <c r="AU168" s="18" t="s">
        <v>79</v>
      </c>
    </row>
    <row r="169" s="2" customFormat="1">
      <c r="A169" s="39"/>
      <c r="B169" s="40"/>
      <c r="C169" s="41"/>
      <c r="D169" s="224" t="s">
        <v>136</v>
      </c>
      <c r="E169" s="41"/>
      <c r="F169" s="225" t="s">
        <v>777</v>
      </c>
      <c r="G169" s="41"/>
      <c r="H169" s="41"/>
      <c r="I169" s="221"/>
      <c r="J169" s="41"/>
      <c r="K169" s="41"/>
      <c r="L169" s="45"/>
      <c r="M169" s="222"/>
      <c r="N169" s="223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136</v>
      </c>
      <c r="AU169" s="18" t="s">
        <v>79</v>
      </c>
    </row>
    <row r="170" s="13" customFormat="1">
      <c r="A170" s="13"/>
      <c r="B170" s="226"/>
      <c r="C170" s="227"/>
      <c r="D170" s="219" t="s">
        <v>144</v>
      </c>
      <c r="E170" s="228" t="s">
        <v>19</v>
      </c>
      <c r="F170" s="229" t="s">
        <v>778</v>
      </c>
      <c r="G170" s="227"/>
      <c r="H170" s="230">
        <v>2580</v>
      </c>
      <c r="I170" s="231"/>
      <c r="J170" s="227"/>
      <c r="K170" s="227"/>
      <c r="L170" s="232"/>
      <c r="M170" s="233"/>
      <c r="N170" s="234"/>
      <c r="O170" s="234"/>
      <c r="P170" s="234"/>
      <c r="Q170" s="234"/>
      <c r="R170" s="234"/>
      <c r="S170" s="234"/>
      <c r="T170" s="23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6" t="s">
        <v>144</v>
      </c>
      <c r="AU170" s="236" t="s">
        <v>79</v>
      </c>
      <c r="AV170" s="13" t="s">
        <v>79</v>
      </c>
      <c r="AW170" s="13" t="s">
        <v>31</v>
      </c>
      <c r="AX170" s="13" t="s">
        <v>77</v>
      </c>
      <c r="AY170" s="236" t="s">
        <v>125</v>
      </c>
    </row>
    <row r="171" s="2" customFormat="1" ht="16.5" customHeight="1">
      <c r="A171" s="39"/>
      <c r="B171" s="40"/>
      <c r="C171" s="206" t="s">
        <v>262</v>
      </c>
      <c r="D171" s="206" t="s">
        <v>127</v>
      </c>
      <c r="E171" s="207" t="s">
        <v>779</v>
      </c>
      <c r="F171" s="208" t="s">
        <v>780</v>
      </c>
      <c r="G171" s="209" t="s">
        <v>140</v>
      </c>
      <c r="H171" s="210">
        <v>459.15800000000002</v>
      </c>
      <c r="I171" s="211"/>
      <c r="J171" s="212">
        <f>ROUND(I171*H171,2)</f>
        <v>0</v>
      </c>
      <c r="K171" s="208" t="s">
        <v>131</v>
      </c>
      <c r="L171" s="45"/>
      <c r="M171" s="213" t="s">
        <v>19</v>
      </c>
      <c r="N171" s="214" t="s">
        <v>40</v>
      </c>
      <c r="O171" s="85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7" t="s">
        <v>132</v>
      </c>
      <c r="AT171" s="217" t="s">
        <v>127</v>
      </c>
      <c r="AU171" s="217" t="s">
        <v>79</v>
      </c>
      <c r="AY171" s="18" t="s">
        <v>125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8" t="s">
        <v>77</v>
      </c>
      <c r="BK171" s="218">
        <f>ROUND(I171*H171,2)</f>
        <v>0</v>
      </c>
      <c r="BL171" s="18" t="s">
        <v>132</v>
      </c>
      <c r="BM171" s="217" t="s">
        <v>781</v>
      </c>
    </row>
    <row r="172" s="2" customFormat="1">
      <c r="A172" s="39"/>
      <c r="B172" s="40"/>
      <c r="C172" s="41"/>
      <c r="D172" s="219" t="s">
        <v>134</v>
      </c>
      <c r="E172" s="41"/>
      <c r="F172" s="220" t="s">
        <v>782</v>
      </c>
      <c r="G172" s="41"/>
      <c r="H172" s="41"/>
      <c r="I172" s="221"/>
      <c r="J172" s="41"/>
      <c r="K172" s="41"/>
      <c r="L172" s="45"/>
      <c r="M172" s="222"/>
      <c r="N172" s="223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134</v>
      </c>
      <c r="AU172" s="18" t="s">
        <v>79</v>
      </c>
    </row>
    <row r="173" s="2" customFormat="1">
      <c r="A173" s="39"/>
      <c r="B173" s="40"/>
      <c r="C173" s="41"/>
      <c r="D173" s="224" t="s">
        <v>136</v>
      </c>
      <c r="E173" s="41"/>
      <c r="F173" s="225" t="s">
        <v>783</v>
      </c>
      <c r="G173" s="41"/>
      <c r="H173" s="41"/>
      <c r="I173" s="221"/>
      <c r="J173" s="41"/>
      <c r="K173" s="41"/>
      <c r="L173" s="45"/>
      <c r="M173" s="222"/>
      <c r="N173" s="223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136</v>
      </c>
      <c r="AU173" s="18" t="s">
        <v>79</v>
      </c>
    </row>
    <row r="174" s="13" customFormat="1">
      <c r="A174" s="13"/>
      <c r="B174" s="226"/>
      <c r="C174" s="227"/>
      <c r="D174" s="219" t="s">
        <v>144</v>
      </c>
      <c r="E174" s="228" t="s">
        <v>19</v>
      </c>
      <c r="F174" s="229" t="s">
        <v>784</v>
      </c>
      <c r="G174" s="227"/>
      <c r="H174" s="230">
        <v>229.57900000000001</v>
      </c>
      <c r="I174" s="231"/>
      <c r="J174" s="227"/>
      <c r="K174" s="227"/>
      <c r="L174" s="232"/>
      <c r="M174" s="233"/>
      <c r="N174" s="234"/>
      <c r="O174" s="234"/>
      <c r="P174" s="234"/>
      <c r="Q174" s="234"/>
      <c r="R174" s="234"/>
      <c r="S174" s="234"/>
      <c r="T174" s="23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6" t="s">
        <v>144</v>
      </c>
      <c r="AU174" s="236" t="s">
        <v>79</v>
      </c>
      <c r="AV174" s="13" t="s">
        <v>79</v>
      </c>
      <c r="AW174" s="13" t="s">
        <v>31</v>
      </c>
      <c r="AX174" s="13" t="s">
        <v>69</v>
      </c>
      <c r="AY174" s="236" t="s">
        <v>125</v>
      </c>
    </row>
    <row r="175" s="13" customFormat="1">
      <c r="A175" s="13"/>
      <c r="B175" s="226"/>
      <c r="C175" s="227"/>
      <c r="D175" s="219" t="s">
        <v>144</v>
      </c>
      <c r="E175" s="228" t="s">
        <v>19</v>
      </c>
      <c r="F175" s="229" t="s">
        <v>785</v>
      </c>
      <c r="G175" s="227"/>
      <c r="H175" s="230">
        <v>229.57900000000001</v>
      </c>
      <c r="I175" s="231"/>
      <c r="J175" s="227"/>
      <c r="K175" s="227"/>
      <c r="L175" s="232"/>
      <c r="M175" s="233"/>
      <c r="N175" s="234"/>
      <c r="O175" s="234"/>
      <c r="P175" s="234"/>
      <c r="Q175" s="234"/>
      <c r="R175" s="234"/>
      <c r="S175" s="234"/>
      <c r="T175" s="23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6" t="s">
        <v>144</v>
      </c>
      <c r="AU175" s="236" t="s">
        <v>79</v>
      </c>
      <c r="AV175" s="13" t="s">
        <v>79</v>
      </c>
      <c r="AW175" s="13" t="s">
        <v>31</v>
      </c>
      <c r="AX175" s="13" t="s">
        <v>69</v>
      </c>
      <c r="AY175" s="236" t="s">
        <v>125</v>
      </c>
    </row>
    <row r="176" s="14" customFormat="1">
      <c r="A176" s="14"/>
      <c r="B176" s="237"/>
      <c r="C176" s="238"/>
      <c r="D176" s="219" t="s">
        <v>144</v>
      </c>
      <c r="E176" s="239" t="s">
        <v>19</v>
      </c>
      <c r="F176" s="240" t="s">
        <v>166</v>
      </c>
      <c r="G176" s="238"/>
      <c r="H176" s="241">
        <v>459.15800000000002</v>
      </c>
      <c r="I176" s="242"/>
      <c r="J176" s="238"/>
      <c r="K176" s="238"/>
      <c r="L176" s="243"/>
      <c r="M176" s="244"/>
      <c r="N176" s="245"/>
      <c r="O176" s="245"/>
      <c r="P176" s="245"/>
      <c r="Q176" s="245"/>
      <c r="R176" s="245"/>
      <c r="S176" s="245"/>
      <c r="T176" s="24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7" t="s">
        <v>144</v>
      </c>
      <c r="AU176" s="247" t="s">
        <v>79</v>
      </c>
      <c r="AV176" s="14" t="s">
        <v>132</v>
      </c>
      <c r="AW176" s="14" t="s">
        <v>31</v>
      </c>
      <c r="AX176" s="14" t="s">
        <v>77</v>
      </c>
      <c r="AY176" s="247" t="s">
        <v>125</v>
      </c>
    </row>
    <row r="177" s="2" customFormat="1" ht="16.5" customHeight="1">
      <c r="A177" s="39"/>
      <c r="B177" s="40"/>
      <c r="C177" s="206" t="s">
        <v>269</v>
      </c>
      <c r="D177" s="206" t="s">
        <v>127</v>
      </c>
      <c r="E177" s="207" t="s">
        <v>196</v>
      </c>
      <c r="F177" s="208" t="s">
        <v>197</v>
      </c>
      <c r="G177" s="209" t="s">
        <v>140</v>
      </c>
      <c r="H177" s="210">
        <v>191.73599999999999</v>
      </c>
      <c r="I177" s="211"/>
      <c r="J177" s="212">
        <f>ROUND(I177*H177,2)</f>
        <v>0</v>
      </c>
      <c r="K177" s="208" t="s">
        <v>131</v>
      </c>
      <c r="L177" s="45"/>
      <c r="M177" s="213" t="s">
        <v>19</v>
      </c>
      <c r="N177" s="214" t="s">
        <v>40</v>
      </c>
      <c r="O177" s="85"/>
      <c r="P177" s="215">
        <f>O177*H177</f>
        <v>0</v>
      </c>
      <c r="Q177" s="215">
        <v>0</v>
      </c>
      <c r="R177" s="215">
        <f>Q177*H177</f>
        <v>0</v>
      </c>
      <c r="S177" s="215">
        <v>0</v>
      </c>
      <c r="T177" s="216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7" t="s">
        <v>132</v>
      </c>
      <c r="AT177" s="217" t="s">
        <v>127</v>
      </c>
      <c r="AU177" s="217" t="s">
        <v>79</v>
      </c>
      <c r="AY177" s="18" t="s">
        <v>125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8" t="s">
        <v>77</v>
      </c>
      <c r="BK177" s="218">
        <f>ROUND(I177*H177,2)</f>
        <v>0</v>
      </c>
      <c r="BL177" s="18" t="s">
        <v>132</v>
      </c>
      <c r="BM177" s="217" t="s">
        <v>786</v>
      </c>
    </row>
    <row r="178" s="2" customFormat="1">
      <c r="A178" s="39"/>
      <c r="B178" s="40"/>
      <c r="C178" s="41"/>
      <c r="D178" s="219" t="s">
        <v>134</v>
      </c>
      <c r="E178" s="41"/>
      <c r="F178" s="220" t="s">
        <v>199</v>
      </c>
      <c r="G178" s="41"/>
      <c r="H178" s="41"/>
      <c r="I178" s="221"/>
      <c r="J178" s="41"/>
      <c r="K178" s="41"/>
      <c r="L178" s="45"/>
      <c r="M178" s="222"/>
      <c r="N178" s="223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134</v>
      </c>
      <c r="AU178" s="18" t="s">
        <v>79</v>
      </c>
    </row>
    <row r="179" s="2" customFormat="1">
      <c r="A179" s="39"/>
      <c r="B179" s="40"/>
      <c r="C179" s="41"/>
      <c r="D179" s="224" t="s">
        <v>136</v>
      </c>
      <c r="E179" s="41"/>
      <c r="F179" s="225" t="s">
        <v>200</v>
      </c>
      <c r="G179" s="41"/>
      <c r="H179" s="41"/>
      <c r="I179" s="221"/>
      <c r="J179" s="41"/>
      <c r="K179" s="41"/>
      <c r="L179" s="45"/>
      <c r="M179" s="222"/>
      <c r="N179" s="223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136</v>
      </c>
      <c r="AU179" s="18" t="s">
        <v>79</v>
      </c>
    </row>
    <row r="180" s="15" customFormat="1">
      <c r="A180" s="15"/>
      <c r="B180" s="258"/>
      <c r="C180" s="259"/>
      <c r="D180" s="219" t="s">
        <v>144</v>
      </c>
      <c r="E180" s="260" t="s">
        <v>19</v>
      </c>
      <c r="F180" s="261" t="s">
        <v>787</v>
      </c>
      <c r="G180" s="259"/>
      <c r="H180" s="260" t="s">
        <v>19</v>
      </c>
      <c r="I180" s="262"/>
      <c r="J180" s="259"/>
      <c r="K180" s="259"/>
      <c r="L180" s="263"/>
      <c r="M180" s="264"/>
      <c r="N180" s="265"/>
      <c r="O180" s="265"/>
      <c r="P180" s="265"/>
      <c r="Q180" s="265"/>
      <c r="R180" s="265"/>
      <c r="S180" s="265"/>
      <c r="T180" s="266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7" t="s">
        <v>144</v>
      </c>
      <c r="AU180" s="267" t="s">
        <v>79</v>
      </c>
      <c r="AV180" s="15" t="s">
        <v>77</v>
      </c>
      <c r="AW180" s="15" t="s">
        <v>31</v>
      </c>
      <c r="AX180" s="15" t="s">
        <v>69</v>
      </c>
      <c r="AY180" s="267" t="s">
        <v>125</v>
      </c>
    </row>
    <row r="181" s="13" customFormat="1">
      <c r="A181" s="13"/>
      <c r="B181" s="226"/>
      <c r="C181" s="227"/>
      <c r="D181" s="219" t="s">
        <v>144</v>
      </c>
      <c r="E181" s="228" t="s">
        <v>19</v>
      </c>
      <c r="F181" s="229" t="s">
        <v>788</v>
      </c>
      <c r="G181" s="227"/>
      <c r="H181" s="230">
        <v>78.671000000000006</v>
      </c>
      <c r="I181" s="231"/>
      <c r="J181" s="227"/>
      <c r="K181" s="227"/>
      <c r="L181" s="232"/>
      <c r="M181" s="233"/>
      <c r="N181" s="234"/>
      <c r="O181" s="234"/>
      <c r="P181" s="234"/>
      <c r="Q181" s="234"/>
      <c r="R181" s="234"/>
      <c r="S181" s="234"/>
      <c r="T181" s="23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6" t="s">
        <v>144</v>
      </c>
      <c r="AU181" s="236" t="s">
        <v>79</v>
      </c>
      <c r="AV181" s="13" t="s">
        <v>79</v>
      </c>
      <c r="AW181" s="13" t="s">
        <v>31</v>
      </c>
      <c r="AX181" s="13" t="s">
        <v>69</v>
      </c>
      <c r="AY181" s="236" t="s">
        <v>125</v>
      </c>
    </row>
    <row r="182" s="13" customFormat="1">
      <c r="A182" s="13"/>
      <c r="B182" s="226"/>
      <c r="C182" s="227"/>
      <c r="D182" s="219" t="s">
        <v>144</v>
      </c>
      <c r="E182" s="228" t="s">
        <v>19</v>
      </c>
      <c r="F182" s="229" t="s">
        <v>789</v>
      </c>
      <c r="G182" s="227"/>
      <c r="H182" s="230">
        <v>109.065</v>
      </c>
      <c r="I182" s="231"/>
      <c r="J182" s="227"/>
      <c r="K182" s="227"/>
      <c r="L182" s="232"/>
      <c r="M182" s="233"/>
      <c r="N182" s="234"/>
      <c r="O182" s="234"/>
      <c r="P182" s="234"/>
      <c r="Q182" s="234"/>
      <c r="R182" s="234"/>
      <c r="S182" s="234"/>
      <c r="T182" s="23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6" t="s">
        <v>144</v>
      </c>
      <c r="AU182" s="236" t="s">
        <v>79</v>
      </c>
      <c r="AV182" s="13" t="s">
        <v>79</v>
      </c>
      <c r="AW182" s="13" t="s">
        <v>31</v>
      </c>
      <c r="AX182" s="13" t="s">
        <v>69</v>
      </c>
      <c r="AY182" s="236" t="s">
        <v>125</v>
      </c>
    </row>
    <row r="183" s="13" customFormat="1">
      <c r="A183" s="13"/>
      <c r="B183" s="226"/>
      <c r="C183" s="227"/>
      <c r="D183" s="219" t="s">
        <v>144</v>
      </c>
      <c r="E183" s="228" t="s">
        <v>19</v>
      </c>
      <c r="F183" s="229" t="s">
        <v>790</v>
      </c>
      <c r="G183" s="227"/>
      <c r="H183" s="230">
        <v>4</v>
      </c>
      <c r="I183" s="231"/>
      <c r="J183" s="227"/>
      <c r="K183" s="227"/>
      <c r="L183" s="232"/>
      <c r="M183" s="233"/>
      <c r="N183" s="234"/>
      <c r="O183" s="234"/>
      <c r="P183" s="234"/>
      <c r="Q183" s="234"/>
      <c r="R183" s="234"/>
      <c r="S183" s="234"/>
      <c r="T183" s="23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6" t="s">
        <v>144</v>
      </c>
      <c r="AU183" s="236" t="s">
        <v>79</v>
      </c>
      <c r="AV183" s="13" t="s">
        <v>79</v>
      </c>
      <c r="AW183" s="13" t="s">
        <v>31</v>
      </c>
      <c r="AX183" s="13" t="s">
        <v>69</v>
      </c>
      <c r="AY183" s="236" t="s">
        <v>125</v>
      </c>
    </row>
    <row r="184" s="14" customFormat="1">
      <c r="A184" s="14"/>
      <c r="B184" s="237"/>
      <c r="C184" s="238"/>
      <c r="D184" s="219" t="s">
        <v>144</v>
      </c>
      <c r="E184" s="239" t="s">
        <v>19</v>
      </c>
      <c r="F184" s="240" t="s">
        <v>166</v>
      </c>
      <c r="G184" s="238"/>
      <c r="H184" s="241">
        <v>191.73599999999999</v>
      </c>
      <c r="I184" s="242"/>
      <c r="J184" s="238"/>
      <c r="K184" s="238"/>
      <c r="L184" s="243"/>
      <c r="M184" s="244"/>
      <c r="N184" s="245"/>
      <c r="O184" s="245"/>
      <c r="P184" s="245"/>
      <c r="Q184" s="245"/>
      <c r="R184" s="245"/>
      <c r="S184" s="245"/>
      <c r="T184" s="24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7" t="s">
        <v>144</v>
      </c>
      <c r="AU184" s="247" t="s">
        <v>79</v>
      </c>
      <c r="AV184" s="14" t="s">
        <v>132</v>
      </c>
      <c r="AW184" s="14" t="s">
        <v>31</v>
      </c>
      <c r="AX184" s="14" t="s">
        <v>77</v>
      </c>
      <c r="AY184" s="247" t="s">
        <v>125</v>
      </c>
    </row>
    <row r="185" s="2" customFormat="1" ht="24.15" customHeight="1">
      <c r="A185" s="39"/>
      <c r="B185" s="40"/>
      <c r="C185" s="206" t="s">
        <v>277</v>
      </c>
      <c r="D185" s="206" t="s">
        <v>127</v>
      </c>
      <c r="E185" s="207" t="s">
        <v>208</v>
      </c>
      <c r="F185" s="208" t="s">
        <v>209</v>
      </c>
      <c r="G185" s="209" t="s">
        <v>140</v>
      </c>
      <c r="H185" s="210">
        <v>2876.04</v>
      </c>
      <c r="I185" s="211"/>
      <c r="J185" s="212">
        <f>ROUND(I185*H185,2)</f>
        <v>0</v>
      </c>
      <c r="K185" s="208" t="s">
        <v>131</v>
      </c>
      <c r="L185" s="45"/>
      <c r="M185" s="213" t="s">
        <v>19</v>
      </c>
      <c r="N185" s="214" t="s">
        <v>40</v>
      </c>
      <c r="O185" s="85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7" t="s">
        <v>132</v>
      </c>
      <c r="AT185" s="217" t="s">
        <v>127</v>
      </c>
      <c r="AU185" s="217" t="s">
        <v>79</v>
      </c>
      <c r="AY185" s="18" t="s">
        <v>125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8" t="s">
        <v>77</v>
      </c>
      <c r="BK185" s="218">
        <f>ROUND(I185*H185,2)</f>
        <v>0</v>
      </c>
      <c r="BL185" s="18" t="s">
        <v>132</v>
      </c>
      <c r="BM185" s="217" t="s">
        <v>791</v>
      </c>
    </row>
    <row r="186" s="2" customFormat="1">
      <c r="A186" s="39"/>
      <c r="B186" s="40"/>
      <c r="C186" s="41"/>
      <c r="D186" s="219" t="s">
        <v>134</v>
      </c>
      <c r="E186" s="41"/>
      <c r="F186" s="220" t="s">
        <v>211</v>
      </c>
      <c r="G186" s="41"/>
      <c r="H186" s="41"/>
      <c r="I186" s="221"/>
      <c r="J186" s="41"/>
      <c r="K186" s="41"/>
      <c r="L186" s="45"/>
      <c r="M186" s="222"/>
      <c r="N186" s="223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134</v>
      </c>
      <c r="AU186" s="18" t="s">
        <v>79</v>
      </c>
    </row>
    <row r="187" s="2" customFormat="1">
      <c r="A187" s="39"/>
      <c r="B187" s="40"/>
      <c r="C187" s="41"/>
      <c r="D187" s="224" t="s">
        <v>136</v>
      </c>
      <c r="E187" s="41"/>
      <c r="F187" s="225" t="s">
        <v>212</v>
      </c>
      <c r="G187" s="41"/>
      <c r="H187" s="41"/>
      <c r="I187" s="221"/>
      <c r="J187" s="41"/>
      <c r="K187" s="41"/>
      <c r="L187" s="45"/>
      <c r="M187" s="222"/>
      <c r="N187" s="223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136</v>
      </c>
      <c r="AU187" s="18" t="s">
        <v>79</v>
      </c>
    </row>
    <row r="188" s="15" customFormat="1">
      <c r="A188" s="15"/>
      <c r="B188" s="258"/>
      <c r="C188" s="259"/>
      <c r="D188" s="219" t="s">
        <v>144</v>
      </c>
      <c r="E188" s="260" t="s">
        <v>19</v>
      </c>
      <c r="F188" s="261" t="s">
        <v>787</v>
      </c>
      <c r="G188" s="259"/>
      <c r="H188" s="260" t="s">
        <v>19</v>
      </c>
      <c r="I188" s="262"/>
      <c r="J188" s="259"/>
      <c r="K188" s="259"/>
      <c r="L188" s="263"/>
      <c r="M188" s="264"/>
      <c r="N188" s="265"/>
      <c r="O188" s="265"/>
      <c r="P188" s="265"/>
      <c r="Q188" s="265"/>
      <c r="R188" s="265"/>
      <c r="S188" s="265"/>
      <c r="T188" s="266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67" t="s">
        <v>144</v>
      </c>
      <c r="AU188" s="267" t="s">
        <v>79</v>
      </c>
      <c r="AV188" s="15" t="s">
        <v>77</v>
      </c>
      <c r="AW188" s="15" t="s">
        <v>31</v>
      </c>
      <c r="AX188" s="15" t="s">
        <v>69</v>
      </c>
      <c r="AY188" s="267" t="s">
        <v>125</v>
      </c>
    </row>
    <row r="189" s="13" customFormat="1">
      <c r="A189" s="13"/>
      <c r="B189" s="226"/>
      <c r="C189" s="227"/>
      <c r="D189" s="219" t="s">
        <v>144</v>
      </c>
      <c r="E189" s="228" t="s">
        <v>19</v>
      </c>
      <c r="F189" s="229" t="s">
        <v>792</v>
      </c>
      <c r="G189" s="227"/>
      <c r="H189" s="230">
        <v>1180.0650000000001</v>
      </c>
      <c r="I189" s="231"/>
      <c r="J189" s="227"/>
      <c r="K189" s="227"/>
      <c r="L189" s="232"/>
      <c r="M189" s="233"/>
      <c r="N189" s="234"/>
      <c r="O189" s="234"/>
      <c r="P189" s="234"/>
      <c r="Q189" s="234"/>
      <c r="R189" s="234"/>
      <c r="S189" s="234"/>
      <c r="T189" s="23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6" t="s">
        <v>144</v>
      </c>
      <c r="AU189" s="236" t="s">
        <v>79</v>
      </c>
      <c r="AV189" s="13" t="s">
        <v>79</v>
      </c>
      <c r="AW189" s="13" t="s">
        <v>31</v>
      </c>
      <c r="AX189" s="13" t="s">
        <v>69</v>
      </c>
      <c r="AY189" s="236" t="s">
        <v>125</v>
      </c>
    </row>
    <row r="190" s="13" customFormat="1">
      <c r="A190" s="13"/>
      <c r="B190" s="226"/>
      <c r="C190" s="227"/>
      <c r="D190" s="219" t="s">
        <v>144</v>
      </c>
      <c r="E190" s="228" t="s">
        <v>19</v>
      </c>
      <c r="F190" s="229" t="s">
        <v>793</v>
      </c>
      <c r="G190" s="227"/>
      <c r="H190" s="230">
        <v>1635.9749999999999</v>
      </c>
      <c r="I190" s="231"/>
      <c r="J190" s="227"/>
      <c r="K190" s="227"/>
      <c r="L190" s="232"/>
      <c r="M190" s="233"/>
      <c r="N190" s="234"/>
      <c r="O190" s="234"/>
      <c r="P190" s="234"/>
      <c r="Q190" s="234"/>
      <c r="R190" s="234"/>
      <c r="S190" s="234"/>
      <c r="T190" s="23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6" t="s">
        <v>144</v>
      </c>
      <c r="AU190" s="236" t="s">
        <v>79</v>
      </c>
      <c r="AV190" s="13" t="s">
        <v>79</v>
      </c>
      <c r="AW190" s="13" t="s">
        <v>31</v>
      </c>
      <c r="AX190" s="13" t="s">
        <v>69</v>
      </c>
      <c r="AY190" s="236" t="s">
        <v>125</v>
      </c>
    </row>
    <row r="191" s="13" customFormat="1">
      <c r="A191" s="13"/>
      <c r="B191" s="226"/>
      <c r="C191" s="227"/>
      <c r="D191" s="219" t="s">
        <v>144</v>
      </c>
      <c r="E191" s="228" t="s">
        <v>19</v>
      </c>
      <c r="F191" s="229" t="s">
        <v>794</v>
      </c>
      <c r="G191" s="227"/>
      <c r="H191" s="230">
        <v>60</v>
      </c>
      <c r="I191" s="231"/>
      <c r="J191" s="227"/>
      <c r="K191" s="227"/>
      <c r="L191" s="232"/>
      <c r="M191" s="233"/>
      <c r="N191" s="234"/>
      <c r="O191" s="234"/>
      <c r="P191" s="234"/>
      <c r="Q191" s="234"/>
      <c r="R191" s="234"/>
      <c r="S191" s="234"/>
      <c r="T191" s="23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6" t="s">
        <v>144</v>
      </c>
      <c r="AU191" s="236" t="s">
        <v>79</v>
      </c>
      <c r="AV191" s="13" t="s">
        <v>79</v>
      </c>
      <c r="AW191" s="13" t="s">
        <v>31</v>
      </c>
      <c r="AX191" s="13" t="s">
        <v>69</v>
      </c>
      <c r="AY191" s="236" t="s">
        <v>125</v>
      </c>
    </row>
    <row r="192" s="14" customFormat="1">
      <c r="A192" s="14"/>
      <c r="B192" s="237"/>
      <c r="C192" s="238"/>
      <c r="D192" s="219" t="s">
        <v>144</v>
      </c>
      <c r="E192" s="239" t="s">
        <v>19</v>
      </c>
      <c r="F192" s="240" t="s">
        <v>166</v>
      </c>
      <c r="G192" s="238"/>
      <c r="H192" s="241">
        <v>2876.04</v>
      </c>
      <c r="I192" s="242"/>
      <c r="J192" s="238"/>
      <c r="K192" s="238"/>
      <c r="L192" s="243"/>
      <c r="M192" s="244"/>
      <c r="N192" s="245"/>
      <c r="O192" s="245"/>
      <c r="P192" s="245"/>
      <c r="Q192" s="245"/>
      <c r="R192" s="245"/>
      <c r="S192" s="245"/>
      <c r="T192" s="246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7" t="s">
        <v>144</v>
      </c>
      <c r="AU192" s="247" t="s">
        <v>79</v>
      </c>
      <c r="AV192" s="14" t="s">
        <v>132</v>
      </c>
      <c r="AW192" s="14" t="s">
        <v>31</v>
      </c>
      <c r="AX192" s="14" t="s">
        <v>77</v>
      </c>
      <c r="AY192" s="247" t="s">
        <v>125</v>
      </c>
    </row>
    <row r="193" s="2" customFormat="1" ht="16.5" customHeight="1">
      <c r="A193" s="39"/>
      <c r="B193" s="40"/>
      <c r="C193" s="206" t="s">
        <v>7</v>
      </c>
      <c r="D193" s="206" t="s">
        <v>127</v>
      </c>
      <c r="E193" s="207" t="s">
        <v>215</v>
      </c>
      <c r="F193" s="208" t="s">
        <v>216</v>
      </c>
      <c r="G193" s="209" t="s">
        <v>140</v>
      </c>
      <c r="H193" s="210">
        <v>229.57900000000001</v>
      </c>
      <c r="I193" s="211"/>
      <c r="J193" s="212">
        <f>ROUND(I193*H193,2)</f>
        <v>0</v>
      </c>
      <c r="K193" s="208" t="s">
        <v>131</v>
      </c>
      <c r="L193" s="45"/>
      <c r="M193" s="213" t="s">
        <v>19</v>
      </c>
      <c r="N193" s="214" t="s">
        <v>40</v>
      </c>
      <c r="O193" s="85"/>
      <c r="P193" s="215">
        <f>O193*H193</f>
        <v>0</v>
      </c>
      <c r="Q193" s="215">
        <v>0</v>
      </c>
      <c r="R193" s="215">
        <f>Q193*H193</f>
        <v>0</v>
      </c>
      <c r="S193" s="215">
        <v>0</v>
      </c>
      <c r="T193" s="216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7" t="s">
        <v>132</v>
      </c>
      <c r="AT193" s="217" t="s">
        <v>127</v>
      </c>
      <c r="AU193" s="217" t="s">
        <v>79</v>
      </c>
      <c r="AY193" s="18" t="s">
        <v>125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8" t="s">
        <v>77</v>
      </c>
      <c r="BK193" s="218">
        <f>ROUND(I193*H193,2)</f>
        <v>0</v>
      </c>
      <c r="BL193" s="18" t="s">
        <v>132</v>
      </c>
      <c r="BM193" s="217" t="s">
        <v>795</v>
      </c>
    </row>
    <row r="194" s="2" customFormat="1">
      <c r="A194" s="39"/>
      <c r="B194" s="40"/>
      <c r="C194" s="41"/>
      <c r="D194" s="219" t="s">
        <v>134</v>
      </c>
      <c r="E194" s="41"/>
      <c r="F194" s="220" t="s">
        <v>218</v>
      </c>
      <c r="G194" s="41"/>
      <c r="H194" s="41"/>
      <c r="I194" s="221"/>
      <c r="J194" s="41"/>
      <c r="K194" s="41"/>
      <c r="L194" s="45"/>
      <c r="M194" s="222"/>
      <c r="N194" s="223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134</v>
      </c>
      <c r="AU194" s="18" t="s">
        <v>79</v>
      </c>
    </row>
    <row r="195" s="2" customFormat="1">
      <c r="A195" s="39"/>
      <c r="B195" s="40"/>
      <c r="C195" s="41"/>
      <c r="D195" s="224" t="s">
        <v>136</v>
      </c>
      <c r="E195" s="41"/>
      <c r="F195" s="225" t="s">
        <v>219</v>
      </c>
      <c r="G195" s="41"/>
      <c r="H195" s="41"/>
      <c r="I195" s="221"/>
      <c r="J195" s="41"/>
      <c r="K195" s="41"/>
      <c r="L195" s="45"/>
      <c r="M195" s="222"/>
      <c r="N195" s="223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136</v>
      </c>
      <c r="AU195" s="18" t="s">
        <v>79</v>
      </c>
    </row>
    <row r="196" s="13" customFormat="1">
      <c r="A196" s="13"/>
      <c r="B196" s="226"/>
      <c r="C196" s="227"/>
      <c r="D196" s="219" t="s">
        <v>144</v>
      </c>
      <c r="E196" s="228" t="s">
        <v>19</v>
      </c>
      <c r="F196" s="229" t="s">
        <v>796</v>
      </c>
      <c r="G196" s="227"/>
      <c r="H196" s="230">
        <v>229.57900000000001</v>
      </c>
      <c r="I196" s="231"/>
      <c r="J196" s="227"/>
      <c r="K196" s="227"/>
      <c r="L196" s="232"/>
      <c r="M196" s="233"/>
      <c r="N196" s="234"/>
      <c r="O196" s="234"/>
      <c r="P196" s="234"/>
      <c r="Q196" s="234"/>
      <c r="R196" s="234"/>
      <c r="S196" s="234"/>
      <c r="T196" s="23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6" t="s">
        <v>144</v>
      </c>
      <c r="AU196" s="236" t="s">
        <v>79</v>
      </c>
      <c r="AV196" s="13" t="s">
        <v>79</v>
      </c>
      <c r="AW196" s="13" t="s">
        <v>31</v>
      </c>
      <c r="AX196" s="13" t="s">
        <v>77</v>
      </c>
      <c r="AY196" s="236" t="s">
        <v>125</v>
      </c>
    </row>
    <row r="197" s="2" customFormat="1" ht="16.5" customHeight="1">
      <c r="A197" s="39"/>
      <c r="B197" s="40"/>
      <c r="C197" s="206" t="s">
        <v>291</v>
      </c>
      <c r="D197" s="206" t="s">
        <v>127</v>
      </c>
      <c r="E197" s="207" t="s">
        <v>797</v>
      </c>
      <c r="F197" s="208" t="s">
        <v>798</v>
      </c>
      <c r="G197" s="209" t="s">
        <v>140</v>
      </c>
      <c r="H197" s="210">
        <v>6.0999999999999996</v>
      </c>
      <c r="I197" s="211"/>
      <c r="J197" s="212">
        <f>ROUND(I197*H197,2)</f>
        <v>0</v>
      </c>
      <c r="K197" s="208" t="s">
        <v>131</v>
      </c>
      <c r="L197" s="45"/>
      <c r="M197" s="213" t="s">
        <v>19</v>
      </c>
      <c r="N197" s="214" t="s">
        <v>40</v>
      </c>
      <c r="O197" s="85"/>
      <c r="P197" s="215">
        <f>O197*H197</f>
        <v>0</v>
      </c>
      <c r="Q197" s="215">
        <v>0</v>
      </c>
      <c r="R197" s="215">
        <f>Q197*H197</f>
        <v>0</v>
      </c>
      <c r="S197" s="215">
        <v>0</v>
      </c>
      <c r="T197" s="216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7" t="s">
        <v>132</v>
      </c>
      <c r="AT197" s="217" t="s">
        <v>127</v>
      </c>
      <c r="AU197" s="217" t="s">
        <v>79</v>
      </c>
      <c r="AY197" s="18" t="s">
        <v>125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8" t="s">
        <v>77</v>
      </c>
      <c r="BK197" s="218">
        <f>ROUND(I197*H197,2)</f>
        <v>0</v>
      </c>
      <c r="BL197" s="18" t="s">
        <v>132</v>
      </c>
      <c r="BM197" s="217" t="s">
        <v>799</v>
      </c>
    </row>
    <row r="198" s="2" customFormat="1">
      <c r="A198" s="39"/>
      <c r="B198" s="40"/>
      <c r="C198" s="41"/>
      <c r="D198" s="219" t="s">
        <v>134</v>
      </c>
      <c r="E198" s="41"/>
      <c r="F198" s="220" t="s">
        <v>800</v>
      </c>
      <c r="G198" s="41"/>
      <c r="H198" s="41"/>
      <c r="I198" s="221"/>
      <c r="J198" s="41"/>
      <c r="K198" s="41"/>
      <c r="L198" s="45"/>
      <c r="M198" s="222"/>
      <c r="N198" s="223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134</v>
      </c>
      <c r="AU198" s="18" t="s">
        <v>79</v>
      </c>
    </row>
    <row r="199" s="2" customFormat="1">
      <c r="A199" s="39"/>
      <c r="B199" s="40"/>
      <c r="C199" s="41"/>
      <c r="D199" s="224" t="s">
        <v>136</v>
      </c>
      <c r="E199" s="41"/>
      <c r="F199" s="225" t="s">
        <v>801</v>
      </c>
      <c r="G199" s="41"/>
      <c r="H199" s="41"/>
      <c r="I199" s="221"/>
      <c r="J199" s="41"/>
      <c r="K199" s="41"/>
      <c r="L199" s="45"/>
      <c r="M199" s="222"/>
      <c r="N199" s="223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136</v>
      </c>
      <c r="AU199" s="18" t="s">
        <v>79</v>
      </c>
    </row>
    <row r="200" s="13" customFormat="1">
      <c r="A200" s="13"/>
      <c r="B200" s="226"/>
      <c r="C200" s="227"/>
      <c r="D200" s="219" t="s">
        <v>144</v>
      </c>
      <c r="E200" s="228" t="s">
        <v>19</v>
      </c>
      <c r="F200" s="229" t="s">
        <v>802</v>
      </c>
      <c r="G200" s="227"/>
      <c r="H200" s="230">
        <v>6.0999999999999996</v>
      </c>
      <c r="I200" s="231"/>
      <c r="J200" s="227"/>
      <c r="K200" s="227"/>
      <c r="L200" s="232"/>
      <c r="M200" s="233"/>
      <c r="N200" s="234"/>
      <c r="O200" s="234"/>
      <c r="P200" s="234"/>
      <c r="Q200" s="234"/>
      <c r="R200" s="234"/>
      <c r="S200" s="234"/>
      <c r="T200" s="23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6" t="s">
        <v>144</v>
      </c>
      <c r="AU200" s="236" t="s">
        <v>79</v>
      </c>
      <c r="AV200" s="13" t="s">
        <v>79</v>
      </c>
      <c r="AW200" s="13" t="s">
        <v>31</v>
      </c>
      <c r="AX200" s="13" t="s">
        <v>77</v>
      </c>
      <c r="AY200" s="236" t="s">
        <v>125</v>
      </c>
    </row>
    <row r="201" s="2" customFormat="1" ht="16.5" customHeight="1">
      <c r="A201" s="39"/>
      <c r="B201" s="40"/>
      <c r="C201" s="206" t="s">
        <v>298</v>
      </c>
      <c r="D201" s="206" t="s">
        <v>127</v>
      </c>
      <c r="E201" s="207" t="s">
        <v>803</v>
      </c>
      <c r="F201" s="208" t="s">
        <v>804</v>
      </c>
      <c r="G201" s="209" t="s">
        <v>229</v>
      </c>
      <c r="H201" s="210">
        <v>364.29899999999998</v>
      </c>
      <c r="I201" s="211"/>
      <c r="J201" s="212">
        <f>ROUND(I201*H201,2)</f>
        <v>0</v>
      </c>
      <c r="K201" s="208" t="s">
        <v>131</v>
      </c>
      <c r="L201" s="45"/>
      <c r="M201" s="213" t="s">
        <v>19</v>
      </c>
      <c r="N201" s="214" t="s">
        <v>40</v>
      </c>
      <c r="O201" s="85"/>
      <c r="P201" s="215">
        <f>O201*H201</f>
        <v>0</v>
      </c>
      <c r="Q201" s="215">
        <v>0</v>
      </c>
      <c r="R201" s="215">
        <f>Q201*H201</f>
        <v>0</v>
      </c>
      <c r="S201" s="215">
        <v>0</v>
      </c>
      <c r="T201" s="216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7" t="s">
        <v>132</v>
      </c>
      <c r="AT201" s="217" t="s">
        <v>127</v>
      </c>
      <c r="AU201" s="217" t="s">
        <v>79</v>
      </c>
      <c r="AY201" s="18" t="s">
        <v>125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8" t="s">
        <v>77</v>
      </c>
      <c r="BK201" s="218">
        <f>ROUND(I201*H201,2)</f>
        <v>0</v>
      </c>
      <c r="BL201" s="18" t="s">
        <v>132</v>
      </c>
      <c r="BM201" s="217" t="s">
        <v>805</v>
      </c>
    </row>
    <row r="202" s="2" customFormat="1">
      <c r="A202" s="39"/>
      <c r="B202" s="40"/>
      <c r="C202" s="41"/>
      <c r="D202" s="219" t="s">
        <v>134</v>
      </c>
      <c r="E202" s="41"/>
      <c r="F202" s="220" t="s">
        <v>500</v>
      </c>
      <c r="G202" s="41"/>
      <c r="H202" s="41"/>
      <c r="I202" s="221"/>
      <c r="J202" s="41"/>
      <c r="K202" s="41"/>
      <c r="L202" s="45"/>
      <c r="M202" s="222"/>
      <c r="N202" s="223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134</v>
      </c>
      <c r="AU202" s="18" t="s">
        <v>79</v>
      </c>
    </row>
    <row r="203" s="2" customFormat="1">
      <c r="A203" s="39"/>
      <c r="B203" s="40"/>
      <c r="C203" s="41"/>
      <c r="D203" s="224" t="s">
        <v>136</v>
      </c>
      <c r="E203" s="41"/>
      <c r="F203" s="225" t="s">
        <v>806</v>
      </c>
      <c r="G203" s="41"/>
      <c r="H203" s="41"/>
      <c r="I203" s="221"/>
      <c r="J203" s="41"/>
      <c r="K203" s="41"/>
      <c r="L203" s="45"/>
      <c r="M203" s="222"/>
      <c r="N203" s="223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136</v>
      </c>
      <c r="AU203" s="18" t="s">
        <v>79</v>
      </c>
    </row>
    <row r="204" s="13" customFormat="1">
      <c r="A204" s="13"/>
      <c r="B204" s="226"/>
      <c r="C204" s="227"/>
      <c r="D204" s="219" t="s">
        <v>144</v>
      </c>
      <c r="E204" s="228" t="s">
        <v>19</v>
      </c>
      <c r="F204" s="229" t="s">
        <v>807</v>
      </c>
      <c r="G204" s="227"/>
      <c r="H204" s="230">
        <v>149.47499999999999</v>
      </c>
      <c r="I204" s="231"/>
      <c r="J204" s="227"/>
      <c r="K204" s="227"/>
      <c r="L204" s="232"/>
      <c r="M204" s="233"/>
      <c r="N204" s="234"/>
      <c r="O204" s="234"/>
      <c r="P204" s="234"/>
      <c r="Q204" s="234"/>
      <c r="R204" s="234"/>
      <c r="S204" s="234"/>
      <c r="T204" s="23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6" t="s">
        <v>144</v>
      </c>
      <c r="AU204" s="236" t="s">
        <v>79</v>
      </c>
      <c r="AV204" s="13" t="s">
        <v>79</v>
      </c>
      <c r="AW204" s="13" t="s">
        <v>31</v>
      </c>
      <c r="AX204" s="13" t="s">
        <v>69</v>
      </c>
      <c r="AY204" s="236" t="s">
        <v>125</v>
      </c>
    </row>
    <row r="205" s="13" customFormat="1">
      <c r="A205" s="13"/>
      <c r="B205" s="226"/>
      <c r="C205" s="227"/>
      <c r="D205" s="219" t="s">
        <v>144</v>
      </c>
      <c r="E205" s="228" t="s">
        <v>19</v>
      </c>
      <c r="F205" s="229" t="s">
        <v>808</v>
      </c>
      <c r="G205" s="227"/>
      <c r="H205" s="230">
        <v>207.22399999999999</v>
      </c>
      <c r="I205" s="231"/>
      <c r="J205" s="227"/>
      <c r="K205" s="227"/>
      <c r="L205" s="232"/>
      <c r="M205" s="233"/>
      <c r="N205" s="234"/>
      <c r="O205" s="234"/>
      <c r="P205" s="234"/>
      <c r="Q205" s="234"/>
      <c r="R205" s="234"/>
      <c r="S205" s="234"/>
      <c r="T205" s="23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6" t="s">
        <v>144</v>
      </c>
      <c r="AU205" s="236" t="s">
        <v>79</v>
      </c>
      <c r="AV205" s="13" t="s">
        <v>79</v>
      </c>
      <c r="AW205" s="13" t="s">
        <v>31</v>
      </c>
      <c r="AX205" s="13" t="s">
        <v>69</v>
      </c>
      <c r="AY205" s="236" t="s">
        <v>125</v>
      </c>
    </row>
    <row r="206" s="13" customFormat="1">
      <c r="A206" s="13"/>
      <c r="B206" s="226"/>
      <c r="C206" s="227"/>
      <c r="D206" s="219" t="s">
        <v>144</v>
      </c>
      <c r="E206" s="228" t="s">
        <v>19</v>
      </c>
      <c r="F206" s="229" t="s">
        <v>809</v>
      </c>
      <c r="G206" s="227"/>
      <c r="H206" s="230">
        <v>7.5999999999999996</v>
      </c>
      <c r="I206" s="231"/>
      <c r="J206" s="227"/>
      <c r="K206" s="227"/>
      <c r="L206" s="232"/>
      <c r="M206" s="233"/>
      <c r="N206" s="234"/>
      <c r="O206" s="234"/>
      <c r="P206" s="234"/>
      <c r="Q206" s="234"/>
      <c r="R206" s="234"/>
      <c r="S206" s="234"/>
      <c r="T206" s="23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6" t="s">
        <v>144</v>
      </c>
      <c r="AU206" s="236" t="s">
        <v>79</v>
      </c>
      <c r="AV206" s="13" t="s">
        <v>79</v>
      </c>
      <c r="AW206" s="13" t="s">
        <v>31</v>
      </c>
      <c r="AX206" s="13" t="s">
        <v>69</v>
      </c>
      <c r="AY206" s="236" t="s">
        <v>125</v>
      </c>
    </row>
    <row r="207" s="14" customFormat="1">
      <c r="A207" s="14"/>
      <c r="B207" s="237"/>
      <c r="C207" s="238"/>
      <c r="D207" s="219" t="s">
        <v>144</v>
      </c>
      <c r="E207" s="239" t="s">
        <v>19</v>
      </c>
      <c r="F207" s="240" t="s">
        <v>166</v>
      </c>
      <c r="G207" s="238"/>
      <c r="H207" s="241">
        <v>364.29899999999998</v>
      </c>
      <c r="I207" s="242"/>
      <c r="J207" s="238"/>
      <c r="K207" s="238"/>
      <c r="L207" s="243"/>
      <c r="M207" s="244"/>
      <c r="N207" s="245"/>
      <c r="O207" s="245"/>
      <c r="P207" s="245"/>
      <c r="Q207" s="245"/>
      <c r="R207" s="245"/>
      <c r="S207" s="245"/>
      <c r="T207" s="246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7" t="s">
        <v>144</v>
      </c>
      <c r="AU207" s="247" t="s">
        <v>79</v>
      </c>
      <c r="AV207" s="14" t="s">
        <v>132</v>
      </c>
      <c r="AW207" s="14" t="s">
        <v>31</v>
      </c>
      <c r="AX207" s="14" t="s">
        <v>77</v>
      </c>
      <c r="AY207" s="247" t="s">
        <v>125</v>
      </c>
    </row>
    <row r="208" s="2" customFormat="1" ht="16.5" customHeight="1">
      <c r="A208" s="39"/>
      <c r="B208" s="40"/>
      <c r="C208" s="206" t="s">
        <v>305</v>
      </c>
      <c r="D208" s="206" t="s">
        <v>127</v>
      </c>
      <c r="E208" s="207" t="s">
        <v>810</v>
      </c>
      <c r="F208" s="208" t="s">
        <v>811</v>
      </c>
      <c r="G208" s="209" t="s">
        <v>140</v>
      </c>
      <c r="H208" s="210">
        <v>1.5249999999999999</v>
      </c>
      <c r="I208" s="211"/>
      <c r="J208" s="212">
        <f>ROUND(I208*H208,2)</f>
        <v>0</v>
      </c>
      <c r="K208" s="208" t="s">
        <v>131</v>
      </c>
      <c r="L208" s="45"/>
      <c r="M208" s="213" t="s">
        <v>19</v>
      </c>
      <c r="N208" s="214" t="s">
        <v>40</v>
      </c>
      <c r="O208" s="85"/>
      <c r="P208" s="215">
        <f>O208*H208</f>
        <v>0</v>
      </c>
      <c r="Q208" s="215">
        <v>0</v>
      </c>
      <c r="R208" s="215">
        <f>Q208*H208</f>
        <v>0</v>
      </c>
      <c r="S208" s="215">
        <v>0</v>
      </c>
      <c r="T208" s="216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7" t="s">
        <v>132</v>
      </c>
      <c r="AT208" s="217" t="s">
        <v>127</v>
      </c>
      <c r="AU208" s="217" t="s">
        <v>79</v>
      </c>
      <c r="AY208" s="18" t="s">
        <v>125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8" t="s">
        <v>77</v>
      </c>
      <c r="BK208" s="218">
        <f>ROUND(I208*H208,2)</f>
        <v>0</v>
      </c>
      <c r="BL208" s="18" t="s">
        <v>132</v>
      </c>
      <c r="BM208" s="217" t="s">
        <v>812</v>
      </c>
    </row>
    <row r="209" s="2" customFormat="1">
      <c r="A209" s="39"/>
      <c r="B209" s="40"/>
      <c r="C209" s="41"/>
      <c r="D209" s="219" t="s">
        <v>134</v>
      </c>
      <c r="E209" s="41"/>
      <c r="F209" s="220" t="s">
        <v>813</v>
      </c>
      <c r="G209" s="41"/>
      <c r="H209" s="41"/>
      <c r="I209" s="221"/>
      <c r="J209" s="41"/>
      <c r="K209" s="41"/>
      <c r="L209" s="45"/>
      <c r="M209" s="222"/>
      <c r="N209" s="223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134</v>
      </c>
      <c r="AU209" s="18" t="s">
        <v>79</v>
      </c>
    </row>
    <row r="210" s="2" customFormat="1">
      <c r="A210" s="39"/>
      <c r="B210" s="40"/>
      <c r="C210" s="41"/>
      <c r="D210" s="224" t="s">
        <v>136</v>
      </c>
      <c r="E210" s="41"/>
      <c r="F210" s="225" t="s">
        <v>814</v>
      </c>
      <c r="G210" s="41"/>
      <c r="H210" s="41"/>
      <c r="I210" s="221"/>
      <c r="J210" s="41"/>
      <c r="K210" s="41"/>
      <c r="L210" s="45"/>
      <c r="M210" s="222"/>
      <c r="N210" s="223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136</v>
      </c>
      <c r="AU210" s="18" t="s">
        <v>79</v>
      </c>
    </row>
    <row r="211" s="13" customFormat="1">
      <c r="A211" s="13"/>
      <c r="B211" s="226"/>
      <c r="C211" s="227"/>
      <c r="D211" s="219" t="s">
        <v>144</v>
      </c>
      <c r="E211" s="228" t="s">
        <v>19</v>
      </c>
      <c r="F211" s="229" t="s">
        <v>815</v>
      </c>
      <c r="G211" s="227"/>
      <c r="H211" s="230">
        <v>1.5249999999999999</v>
      </c>
      <c r="I211" s="231"/>
      <c r="J211" s="227"/>
      <c r="K211" s="227"/>
      <c r="L211" s="232"/>
      <c r="M211" s="233"/>
      <c r="N211" s="234"/>
      <c r="O211" s="234"/>
      <c r="P211" s="234"/>
      <c r="Q211" s="234"/>
      <c r="R211" s="234"/>
      <c r="S211" s="234"/>
      <c r="T211" s="23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6" t="s">
        <v>144</v>
      </c>
      <c r="AU211" s="236" t="s">
        <v>79</v>
      </c>
      <c r="AV211" s="13" t="s">
        <v>79</v>
      </c>
      <c r="AW211" s="13" t="s">
        <v>31</v>
      </c>
      <c r="AX211" s="13" t="s">
        <v>77</v>
      </c>
      <c r="AY211" s="236" t="s">
        <v>125</v>
      </c>
    </row>
    <row r="212" s="2" customFormat="1" ht="16.5" customHeight="1">
      <c r="A212" s="39"/>
      <c r="B212" s="40"/>
      <c r="C212" s="248" t="s">
        <v>311</v>
      </c>
      <c r="D212" s="248" t="s">
        <v>292</v>
      </c>
      <c r="E212" s="249" t="s">
        <v>816</v>
      </c>
      <c r="F212" s="250" t="s">
        <v>817</v>
      </c>
      <c r="G212" s="251" t="s">
        <v>229</v>
      </c>
      <c r="H212" s="252">
        <v>2.8980000000000001</v>
      </c>
      <c r="I212" s="253"/>
      <c r="J212" s="254">
        <f>ROUND(I212*H212,2)</f>
        <v>0</v>
      </c>
      <c r="K212" s="250" t="s">
        <v>131</v>
      </c>
      <c r="L212" s="255"/>
      <c r="M212" s="256" t="s">
        <v>19</v>
      </c>
      <c r="N212" s="257" t="s">
        <v>40</v>
      </c>
      <c r="O212" s="85"/>
      <c r="P212" s="215">
        <f>O212*H212</f>
        <v>0</v>
      </c>
      <c r="Q212" s="215">
        <v>1</v>
      </c>
      <c r="R212" s="215">
        <f>Q212*H212</f>
        <v>2.8980000000000001</v>
      </c>
      <c r="S212" s="215">
        <v>0</v>
      </c>
      <c r="T212" s="216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7" t="s">
        <v>188</v>
      </c>
      <c r="AT212" s="217" t="s">
        <v>292</v>
      </c>
      <c r="AU212" s="217" t="s">
        <v>79</v>
      </c>
      <c r="AY212" s="18" t="s">
        <v>125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8" t="s">
        <v>77</v>
      </c>
      <c r="BK212" s="218">
        <f>ROUND(I212*H212,2)</f>
        <v>0</v>
      </c>
      <c r="BL212" s="18" t="s">
        <v>132</v>
      </c>
      <c r="BM212" s="217" t="s">
        <v>818</v>
      </c>
    </row>
    <row r="213" s="2" customFormat="1">
      <c r="A213" s="39"/>
      <c r="B213" s="40"/>
      <c r="C213" s="41"/>
      <c r="D213" s="219" t="s">
        <v>134</v>
      </c>
      <c r="E213" s="41"/>
      <c r="F213" s="220" t="s">
        <v>817</v>
      </c>
      <c r="G213" s="41"/>
      <c r="H213" s="41"/>
      <c r="I213" s="221"/>
      <c r="J213" s="41"/>
      <c r="K213" s="41"/>
      <c r="L213" s="45"/>
      <c r="M213" s="222"/>
      <c r="N213" s="223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134</v>
      </c>
      <c r="AU213" s="18" t="s">
        <v>79</v>
      </c>
    </row>
    <row r="214" s="13" customFormat="1">
      <c r="A214" s="13"/>
      <c r="B214" s="226"/>
      <c r="C214" s="227"/>
      <c r="D214" s="219" t="s">
        <v>144</v>
      </c>
      <c r="E214" s="228" t="s">
        <v>19</v>
      </c>
      <c r="F214" s="229" t="s">
        <v>819</v>
      </c>
      <c r="G214" s="227"/>
      <c r="H214" s="230">
        <v>2.8980000000000001</v>
      </c>
      <c r="I214" s="231"/>
      <c r="J214" s="227"/>
      <c r="K214" s="227"/>
      <c r="L214" s="232"/>
      <c r="M214" s="233"/>
      <c r="N214" s="234"/>
      <c r="O214" s="234"/>
      <c r="P214" s="234"/>
      <c r="Q214" s="234"/>
      <c r="R214" s="234"/>
      <c r="S214" s="234"/>
      <c r="T214" s="23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6" t="s">
        <v>144</v>
      </c>
      <c r="AU214" s="236" t="s">
        <v>79</v>
      </c>
      <c r="AV214" s="13" t="s">
        <v>79</v>
      </c>
      <c r="AW214" s="13" t="s">
        <v>31</v>
      </c>
      <c r="AX214" s="13" t="s">
        <v>77</v>
      </c>
      <c r="AY214" s="236" t="s">
        <v>125</v>
      </c>
    </row>
    <row r="215" s="2" customFormat="1" ht="16.5" customHeight="1">
      <c r="A215" s="39"/>
      <c r="B215" s="40"/>
      <c r="C215" s="206" t="s">
        <v>317</v>
      </c>
      <c r="D215" s="206" t="s">
        <v>127</v>
      </c>
      <c r="E215" s="207" t="s">
        <v>240</v>
      </c>
      <c r="F215" s="208" t="s">
        <v>241</v>
      </c>
      <c r="G215" s="209" t="s">
        <v>140</v>
      </c>
      <c r="H215" s="210">
        <v>229.93899999999999</v>
      </c>
      <c r="I215" s="211"/>
      <c r="J215" s="212">
        <f>ROUND(I215*H215,2)</f>
        <v>0</v>
      </c>
      <c r="K215" s="208" t="s">
        <v>131</v>
      </c>
      <c r="L215" s="45"/>
      <c r="M215" s="213" t="s">
        <v>19</v>
      </c>
      <c r="N215" s="214" t="s">
        <v>40</v>
      </c>
      <c r="O215" s="85"/>
      <c r="P215" s="215">
        <f>O215*H215</f>
        <v>0</v>
      </c>
      <c r="Q215" s="215">
        <v>0</v>
      </c>
      <c r="R215" s="215">
        <f>Q215*H215</f>
        <v>0</v>
      </c>
      <c r="S215" s="215">
        <v>0</v>
      </c>
      <c r="T215" s="216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17" t="s">
        <v>132</v>
      </c>
      <c r="AT215" s="217" t="s">
        <v>127</v>
      </c>
      <c r="AU215" s="217" t="s">
        <v>79</v>
      </c>
      <c r="AY215" s="18" t="s">
        <v>125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8" t="s">
        <v>77</v>
      </c>
      <c r="BK215" s="218">
        <f>ROUND(I215*H215,2)</f>
        <v>0</v>
      </c>
      <c r="BL215" s="18" t="s">
        <v>132</v>
      </c>
      <c r="BM215" s="217" t="s">
        <v>820</v>
      </c>
    </row>
    <row r="216" s="2" customFormat="1">
      <c r="A216" s="39"/>
      <c r="B216" s="40"/>
      <c r="C216" s="41"/>
      <c r="D216" s="219" t="s">
        <v>134</v>
      </c>
      <c r="E216" s="41"/>
      <c r="F216" s="220" t="s">
        <v>243</v>
      </c>
      <c r="G216" s="41"/>
      <c r="H216" s="41"/>
      <c r="I216" s="221"/>
      <c r="J216" s="41"/>
      <c r="K216" s="41"/>
      <c r="L216" s="45"/>
      <c r="M216" s="222"/>
      <c r="N216" s="223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134</v>
      </c>
      <c r="AU216" s="18" t="s">
        <v>79</v>
      </c>
    </row>
    <row r="217" s="2" customFormat="1">
      <c r="A217" s="39"/>
      <c r="B217" s="40"/>
      <c r="C217" s="41"/>
      <c r="D217" s="224" t="s">
        <v>136</v>
      </c>
      <c r="E217" s="41"/>
      <c r="F217" s="225" t="s">
        <v>244</v>
      </c>
      <c r="G217" s="41"/>
      <c r="H217" s="41"/>
      <c r="I217" s="221"/>
      <c r="J217" s="41"/>
      <c r="K217" s="41"/>
      <c r="L217" s="45"/>
      <c r="M217" s="222"/>
      <c r="N217" s="223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136</v>
      </c>
      <c r="AU217" s="18" t="s">
        <v>79</v>
      </c>
    </row>
    <row r="218" s="13" customFormat="1">
      <c r="A218" s="13"/>
      <c r="B218" s="226"/>
      <c r="C218" s="227"/>
      <c r="D218" s="219" t="s">
        <v>144</v>
      </c>
      <c r="E218" s="228" t="s">
        <v>19</v>
      </c>
      <c r="F218" s="229" t="s">
        <v>821</v>
      </c>
      <c r="G218" s="227"/>
      <c r="H218" s="230">
        <v>0.35999999999999999</v>
      </c>
      <c r="I218" s="231"/>
      <c r="J218" s="227"/>
      <c r="K218" s="227"/>
      <c r="L218" s="232"/>
      <c r="M218" s="233"/>
      <c r="N218" s="234"/>
      <c r="O218" s="234"/>
      <c r="P218" s="234"/>
      <c r="Q218" s="234"/>
      <c r="R218" s="234"/>
      <c r="S218" s="234"/>
      <c r="T218" s="23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6" t="s">
        <v>144</v>
      </c>
      <c r="AU218" s="236" t="s">
        <v>79</v>
      </c>
      <c r="AV218" s="13" t="s">
        <v>79</v>
      </c>
      <c r="AW218" s="13" t="s">
        <v>31</v>
      </c>
      <c r="AX218" s="13" t="s">
        <v>69</v>
      </c>
      <c r="AY218" s="236" t="s">
        <v>125</v>
      </c>
    </row>
    <row r="219" s="13" customFormat="1">
      <c r="A219" s="13"/>
      <c r="B219" s="226"/>
      <c r="C219" s="227"/>
      <c r="D219" s="219" t="s">
        <v>144</v>
      </c>
      <c r="E219" s="228" t="s">
        <v>19</v>
      </c>
      <c r="F219" s="229" t="s">
        <v>822</v>
      </c>
      <c r="G219" s="227"/>
      <c r="H219" s="230">
        <v>308.25</v>
      </c>
      <c r="I219" s="231"/>
      <c r="J219" s="227"/>
      <c r="K219" s="227"/>
      <c r="L219" s="232"/>
      <c r="M219" s="233"/>
      <c r="N219" s="234"/>
      <c r="O219" s="234"/>
      <c r="P219" s="234"/>
      <c r="Q219" s="234"/>
      <c r="R219" s="234"/>
      <c r="S219" s="234"/>
      <c r="T219" s="23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6" t="s">
        <v>144</v>
      </c>
      <c r="AU219" s="236" t="s">
        <v>79</v>
      </c>
      <c r="AV219" s="13" t="s">
        <v>79</v>
      </c>
      <c r="AW219" s="13" t="s">
        <v>31</v>
      </c>
      <c r="AX219" s="13" t="s">
        <v>69</v>
      </c>
      <c r="AY219" s="236" t="s">
        <v>125</v>
      </c>
    </row>
    <row r="220" s="15" customFormat="1">
      <c r="A220" s="15"/>
      <c r="B220" s="258"/>
      <c r="C220" s="259"/>
      <c r="D220" s="219" t="s">
        <v>144</v>
      </c>
      <c r="E220" s="260" t="s">
        <v>19</v>
      </c>
      <c r="F220" s="261" t="s">
        <v>823</v>
      </c>
      <c r="G220" s="259"/>
      <c r="H220" s="260" t="s">
        <v>19</v>
      </c>
      <c r="I220" s="262"/>
      <c r="J220" s="259"/>
      <c r="K220" s="259"/>
      <c r="L220" s="263"/>
      <c r="M220" s="264"/>
      <c r="N220" s="265"/>
      <c r="O220" s="265"/>
      <c r="P220" s="265"/>
      <c r="Q220" s="265"/>
      <c r="R220" s="265"/>
      <c r="S220" s="265"/>
      <c r="T220" s="266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67" t="s">
        <v>144</v>
      </c>
      <c r="AU220" s="267" t="s">
        <v>79</v>
      </c>
      <c r="AV220" s="15" t="s">
        <v>77</v>
      </c>
      <c r="AW220" s="15" t="s">
        <v>31</v>
      </c>
      <c r="AX220" s="15" t="s">
        <v>69</v>
      </c>
      <c r="AY220" s="267" t="s">
        <v>125</v>
      </c>
    </row>
    <row r="221" s="13" customFormat="1">
      <c r="A221" s="13"/>
      <c r="B221" s="226"/>
      <c r="C221" s="227"/>
      <c r="D221" s="219" t="s">
        <v>144</v>
      </c>
      <c r="E221" s="228" t="s">
        <v>19</v>
      </c>
      <c r="F221" s="229" t="s">
        <v>824</v>
      </c>
      <c r="G221" s="227"/>
      <c r="H221" s="230">
        <v>-42.048000000000002</v>
      </c>
      <c r="I221" s="231"/>
      <c r="J221" s="227"/>
      <c r="K221" s="227"/>
      <c r="L221" s="232"/>
      <c r="M221" s="233"/>
      <c r="N221" s="234"/>
      <c r="O221" s="234"/>
      <c r="P221" s="234"/>
      <c r="Q221" s="234"/>
      <c r="R221" s="234"/>
      <c r="S221" s="234"/>
      <c r="T221" s="23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6" t="s">
        <v>144</v>
      </c>
      <c r="AU221" s="236" t="s">
        <v>79</v>
      </c>
      <c r="AV221" s="13" t="s">
        <v>79</v>
      </c>
      <c r="AW221" s="13" t="s">
        <v>31</v>
      </c>
      <c r="AX221" s="13" t="s">
        <v>69</v>
      </c>
      <c r="AY221" s="236" t="s">
        <v>125</v>
      </c>
    </row>
    <row r="222" s="13" customFormat="1">
      <c r="A222" s="13"/>
      <c r="B222" s="226"/>
      <c r="C222" s="227"/>
      <c r="D222" s="219" t="s">
        <v>144</v>
      </c>
      <c r="E222" s="228" t="s">
        <v>19</v>
      </c>
      <c r="F222" s="229" t="s">
        <v>825</v>
      </c>
      <c r="G222" s="227"/>
      <c r="H222" s="230">
        <v>-26.402999999999999</v>
      </c>
      <c r="I222" s="231"/>
      <c r="J222" s="227"/>
      <c r="K222" s="227"/>
      <c r="L222" s="232"/>
      <c r="M222" s="233"/>
      <c r="N222" s="234"/>
      <c r="O222" s="234"/>
      <c r="P222" s="234"/>
      <c r="Q222" s="234"/>
      <c r="R222" s="234"/>
      <c r="S222" s="234"/>
      <c r="T222" s="23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6" t="s">
        <v>144</v>
      </c>
      <c r="AU222" s="236" t="s">
        <v>79</v>
      </c>
      <c r="AV222" s="13" t="s">
        <v>79</v>
      </c>
      <c r="AW222" s="13" t="s">
        <v>31</v>
      </c>
      <c r="AX222" s="13" t="s">
        <v>69</v>
      </c>
      <c r="AY222" s="236" t="s">
        <v>125</v>
      </c>
    </row>
    <row r="223" s="13" customFormat="1">
      <c r="A223" s="13"/>
      <c r="B223" s="226"/>
      <c r="C223" s="227"/>
      <c r="D223" s="219" t="s">
        <v>144</v>
      </c>
      <c r="E223" s="228" t="s">
        <v>19</v>
      </c>
      <c r="F223" s="229" t="s">
        <v>826</v>
      </c>
      <c r="G223" s="227"/>
      <c r="H223" s="230">
        <v>-10.220000000000001</v>
      </c>
      <c r="I223" s="231"/>
      <c r="J223" s="227"/>
      <c r="K223" s="227"/>
      <c r="L223" s="232"/>
      <c r="M223" s="233"/>
      <c r="N223" s="234"/>
      <c r="O223" s="234"/>
      <c r="P223" s="234"/>
      <c r="Q223" s="234"/>
      <c r="R223" s="234"/>
      <c r="S223" s="234"/>
      <c r="T223" s="23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6" t="s">
        <v>144</v>
      </c>
      <c r="AU223" s="236" t="s">
        <v>79</v>
      </c>
      <c r="AV223" s="13" t="s">
        <v>79</v>
      </c>
      <c r="AW223" s="13" t="s">
        <v>31</v>
      </c>
      <c r="AX223" s="13" t="s">
        <v>69</v>
      </c>
      <c r="AY223" s="236" t="s">
        <v>125</v>
      </c>
    </row>
    <row r="224" s="14" customFormat="1">
      <c r="A224" s="14"/>
      <c r="B224" s="237"/>
      <c r="C224" s="238"/>
      <c r="D224" s="219" t="s">
        <v>144</v>
      </c>
      <c r="E224" s="239" t="s">
        <v>19</v>
      </c>
      <c r="F224" s="240" t="s">
        <v>166</v>
      </c>
      <c r="G224" s="238"/>
      <c r="H224" s="241">
        <v>229.93900000000002</v>
      </c>
      <c r="I224" s="242"/>
      <c r="J224" s="238"/>
      <c r="K224" s="238"/>
      <c r="L224" s="243"/>
      <c r="M224" s="244"/>
      <c r="N224" s="245"/>
      <c r="O224" s="245"/>
      <c r="P224" s="245"/>
      <c r="Q224" s="245"/>
      <c r="R224" s="245"/>
      <c r="S224" s="245"/>
      <c r="T224" s="246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7" t="s">
        <v>144</v>
      </c>
      <c r="AU224" s="247" t="s">
        <v>79</v>
      </c>
      <c r="AV224" s="14" t="s">
        <v>132</v>
      </c>
      <c r="AW224" s="14" t="s">
        <v>31</v>
      </c>
      <c r="AX224" s="14" t="s">
        <v>77</v>
      </c>
      <c r="AY224" s="247" t="s">
        <v>125</v>
      </c>
    </row>
    <row r="225" s="2" customFormat="1" ht="16.5" customHeight="1">
      <c r="A225" s="39"/>
      <c r="B225" s="40"/>
      <c r="C225" s="206" t="s">
        <v>324</v>
      </c>
      <c r="D225" s="206" t="s">
        <v>127</v>
      </c>
      <c r="E225" s="207" t="s">
        <v>827</v>
      </c>
      <c r="F225" s="208" t="s">
        <v>828</v>
      </c>
      <c r="G225" s="209" t="s">
        <v>130</v>
      </c>
      <c r="H225" s="210">
        <v>70</v>
      </c>
      <c r="I225" s="211"/>
      <c r="J225" s="212">
        <f>ROUND(I225*H225,2)</f>
        <v>0</v>
      </c>
      <c r="K225" s="208" t="s">
        <v>131</v>
      </c>
      <c r="L225" s="45"/>
      <c r="M225" s="213" t="s">
        <v>19</v>
      </c>
      <c r="N225" s="214" t="s">
        <v>40</v>
      </c>
      <c r="O225" s="85"/>
      <c r="P225" s="215">
        <f>O225*H225</f>
        <v>0</v>
      </c>
      <c r="Q225" s="215">
        <v>0</v>
      </c>
      <c r="R225" s="215">
        <f>Q225*H225</f>
        <v>0</v>
      </c>
      <c r="S225" s="215">
        <v>0</v>
      </c>
      <c r="T225" s="216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7" t="s">
        <v>132</v>
      </c>
      <c r="AT225" s="217" t="s">
        <v>127</v>
      </c>
      <c r="AU225" s="217" t="s">
        <v>79</v>
      </c>
      <c r="AY225" s="18" t="s">
        <v>125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8" t="s">
        <v>77</v>
      </c>
      <c r="BK225" s="218">
        <f>ROUND(I225*H225,2)</f>
        <v>0</v>
      </c>
      <c r="BL225" s="18" t="s">
        <v>132</v>
      </c>
      <c r="BM225" s="217" t="s">
        <v>829</v>
      </c>
    </row>
    <row r="226" s="2" customFormat="1">
      <c r="A226" s="39"/>
      <c r="B226" s="40"/>
      <c r="C226" s="41"/>
      <c r="D226" s="219" t="s">
        <v>134</v>
      </c>
      <c r="E226" s="41"/>
      <c r="F226" s="220" t="s">
        <v>830</v>
      </c>
      <c r="G226" s="41"/>
      <c r="H226" s="41"/>
      <c r="I226" s="221"/>
      <c r="J226" s="41"/>
      <c r="K226" s="41"/>
      <c r="L226" s="45"/>
      <c r="M226" s="222"/>
      <c r="N226" s="223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134</v>
      </c>
      <c r="AU226" s="18" t="s">
        <v>79</v>
      </c>
    </row>
    <row r="227" s="2" customFormat="1">
      <c r="A227" s="39"/>
      <c r="B227" s="40"/>
      <c r="C227" s="41"/>
      <c r="D227" s="224" t="s">
        <v>136</v>
      </c>
      <c r="E227" s="41"/>
      <c r="F227" s="225" t="s">
        <v>831</v>
      </c>
      <c r="G227" s="41"/>
      <c r="H227" s="41"/>
      <c r="I227" s="221"/>
      <c r="J227" s="41"/>
      <c r="K227" s="41"/>
      <c r="L227" s="45"/>
      <c r="M227" s="222"/>
      <c r="N227" s="223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136</v>
      </c>
      <c r="AU227" s="18" t="s">
        <v>79</v>
      </c>
    </row>
    <row r="228" s="15" customFormat="1">
      <c r="A228" s="15"/>
      <c r="B228" s="258"/>
      <c r="C228" s="259"/>
      <c r="D228" s="219" t="s">
        <v>144</v>
      </c>
      <c r="E228" s="260" t="s">
        <v>19</v>
      </c>
      <c r="F228" s="261" t="s">
        <v>832</v>
      </c>
      <c r="G228" s="259"/>
      <c r="H228" s="260" t="s">
        <v>19</v>
      </c>
      <c r="I228" s="262"/>
      <c r="J228" s="259"/>
      <c r="K228" s="259"/>
      <c r="L228" s="263"/>
      <c r="M228" s="264"/>
      <c r="N228" s="265"/>
      <c r="O228" s="265"/>
      <c r="P228" s="265"/>
      <c r="Q228" s="265"/>
      <c r="R228" s="265"/>
      <c r="S228" s="265"/>
      <c r="T228" s="266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67" t="s">
        <v>144</v>
      </c>
      <c r="AU228" s="267" t="s">
        <v>79</v>
      </c>
      <c r="AV228" s="15" t="s">
        <v>77</v>
      </c>
      <c r="AW228" s="15" t="s">
        <v>31</v>
      </c>
      <c r="AX228" s="15" t="s">
        <v>69</v>
      </c>
      <c r="AY228" s="267" t="s">
        <v>125</v>
      </c>
    </row>
    <row r="229" s="13" customFormat="1">
      <c r="A229" s="13"/>
      <c r="B229" s="226"/>
      <c r="C229" s="227"/>
      <c r="D229" s="219" t="s">
        <v>144</v>
      </c>
      <c r="E229" s="228" t="s">
        <v>19</v>
      </c>
      <c r="F229" s="229" t="s">
        <v>833</v>
      </c>
      <c r="G229" s="227"/>
      <c r="H229" s="230">
        <v>35</v>
      </c>
      <c r="I229" s="231"/>
      <c r="J229" s="227"/>
      <c r="K229" s="227"/>
      <c r="L229" s="232"/>
      <c r="M229" s="233"/>
      <c r="N229" s="234"/>
      <c r="O229" s="234"/>
      <c r="P229" s="234"/>
      <c r="Q229" s="234"/>
      <c r="R229" s="234"/>
      <c r="S229" s="234"/>
      <c r="T229" s="23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6" t="s">
        <v>144</v>
      </c>
      <c r="AU229" s="236" t="s">
        <v>79</v>
      </c>
      <c r="AV229" s="13" t="s">
        <v>79</v>
      </c>
      <c r="AW229" s="13" t="s">
        <v>31</v>
      </c>
      <c r="AX229" s="13" t="s">
        <v>69</v>
      </c>
      <c r="AY229" s="236" t="s">
        <v>125</v>
      </c>
    </row>
    <row r="230" s="13" customFormat="1">
      <c r="A230" s="13"/>
      <c r="B230" s="226"/>
      <c r="C230" s="227"/>
      <c r="D230" s="219" t="s">
        <v>144</v>
      </c>
      <c r="E230" s="228" t="s">
        <v>19</v>
      </c>
      <c r="F230" s="229" t="s">
        <v>834</v>
      </c>
      <c r="G230" s="227"/>
      <c r="H230" s="230">
        <v>35</v>
      </c>
      <c r="I230" s="231"/>
      <c r="J230" s="227"/>
      <c r="K230" s="227"/>
      <c r="L230" s="232"/>
      <c r="M230" s="233"/>
      <c r="N230" s="234"/>
      <c r="O230" s="234"/>
      <c r="P230" s="234"/>
      <c r="Q230" s="234"/>
      <c r="R230" s="234"/>
      <c r="S230" s="234"/>
      <c r="T230" s="23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6" t="s">
        <v>144</v>
      </c>
      <c r="AU230" s="236" t="s">
        <v>79</v>
      </c>
      <c r="AV230" s="13" t="s">
        <v>79</v>
      </c>
      <c r="AW230" s="13" t="s">
        <v>31</v>
      </c>
      <c r="AX230" s="13" t="s">
        <v>69</v>
      </c>
      <c r="AY230" s="236" t="s">
        <v>125</v>
      </c>
    </row>
    <row r="231" s="14" customFormat="1">
      <c r="A231" s="14"/>
      <c r="B231" s="237"/>
      <c r="C231" s="238"/>
      <c r="D231" s="219" t="s">
        <v>144</v>
      </c>
      <c r="E231" s="239" t="s">
        <v>19</v>
      </c>
      <c r="F231" s="240" t="s">
        <v>166</v>
      </c>
      <c r="G231" s="238"/>
      <c r="H231" s="241">
        <v>70</v>
      </c>
      <c r="I231" s="242"/>
      <c r="J231" s="238"/>
      <c r="K231" s="238"/>
      <c r="L231" s="243"/>
      <c r="M231" s="244"/>
      <c r="N231" s="245"/>
      <c r="O231" s="245"/>
      <c r="P231" s="245"/>
      <c r="Q231" s="245"/>
      <c r="R231" s="245"/>
      <c r="S231" s="245"/>
      <c r="T231" s="246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7" t="s">
        <v>144</v>
      </c>
      <c r="AU231" s="247" t="s">
        <v>79</v>
      </c>
      <c r="AV231" s="14" t="s">
        <v>132</v>
      </c>
      <c r="AW231" s="14" t="s">
        <v>31</v>
      </c>
      <c r="AX231" s="14" t="s">
        <v>77</v>
      </c>
      <c r="AY231" s="247" t="s">
        <v>125</v>
      </c>
    </row>
    <row r="232" s="12" customFormat="1" ht="22.8" customHeight="1">
      <c r="A232" s="12"/>
      <c r="B232" s="190"/>
      <c r="C232" s="191"/>
      <c r="D232" s="192" t="s">
        <v>68</v>
      </c>
      <c r="E232" s="204" t="s">
        <v>79</v>
      </c>
      <c r="F232" s="204" t="s">
        <v>330</v>
      </c>
      <c r="G232" s="191"/>
      <c r="H232" s="191"/>
      <c r="I232" s="194"/>
      <c r="J232" s="205">
        <f>BK232</f>
        <v>0</v>
      </c>
      <c r="K232" s="191"/>
      <c r="L232" s="196"/>
      <c r="M232" s="197"/>
      <c r="N232" s="198"/>
      <c r="O232" s="198"/>
      <c r="P232" s="199">
        <f>SUM(P233:P312)</f>
        <v>0</v>
      </c>
      <c r="Q232" s="198"/>
      <c r="R232" s="199">
        <f>SUM(R233:R312)</f>
        <v>40.616362959999996</v>
      </c>
      <c r="S232" s="198"/>
      <c r="T232" s="200">
        <f>SUM(T233:T312)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01" t="s">
        <v>77</v>
      </c>
      <c r="AT232" s="202" t="s">
        <v>68</v>
      </c>
      <c r="AU232" s="202" t="s">
        <v>77</v>
      </c>
      <c r="AY232" s="201" t="s">
        <v>125</v>
      </c>
      <c r="BK232" s="203">
        <f>SUM(BK233:BK312)</f>
        <v>0</v>
      </c>
    </row>
    <row r="233" s="2" customFormat="1" ht="16.5" customHeight="1">
      <c r="A233" s="39"/>
      <c r="B233" s="40"/>
      <c r="C233" s="206" t="s">
        <v>331</v>
      </c>
      <c r="D233" s="206" t="s">
        <v>127</v>
      </c>
      <c r="E233" s="207" t="s">
        <v>835</v>
      </c>
      <c r="F233" s="208" t="s">
        <v>836</v>
      </c>
      <c r="G233" s="209" t="s">
        <v>334</v>
      </c>
      <c r="H233" s="210">
        <v>29.199999999999999</v>
      </c>
      <c r="I233" s="211"/>
      <c r="J233" s="212">
        <f>ROUND(I233*H233,2)</f>
        <v>0</v>
      </c>
      <c r="K233" s="208" t="s">
        <v>131</v>
      </c>
      <c r="L233" s="45"/>
      <c r="M233" s="213" t="s">
        <v>19</v>
      </c>
      <c r="N233" s="214" t="s">
        <v>40</v>
      </c>
      <c r="O233" s="85"/>
      <c r="P233" s="215">
        <f>O233*H233</f>
        <v>0</v>
      </c>
      <c r="Q233" s="215">
        <v>0.00114</v>
      </c>
      <c r="R233" s="215">
        <f>Q233*H233</f>
        <v>0.033287999999999998</v>
      </c>
      <c r="S233" s="215">
        <v>0</v>
      </c>
      <c r="T233" s="216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17" t="s">
        <v>132</v>
      </c>
      <c r="AT233" s="217" t="s">
        <v>127</v>
      </c>
      <c r="AU233" s="217" t="s">
        <v>79</v>
      </c>
      <c r="AY233" s="18" t="s">
        <v>125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8" t="s">
        <v>77</v>
      </c>
      <c r="BK233" s="218">
        <f>ROUND(I233*H233,2)</f>
        <v>0</v>
      </c>
      <c r="BL233" s="18" t="s">
        <v>132</v>
      </c>
      <c r="BM233" s="217" t="s">
        <v>837</v>
      </c>
    </row>
    <row r="234" s="2" customFormat="1">
      <c r="A234" s="39"/>
      <c r="B234" s="40"/>
      <c r="C234" s="41"/>
      <c r="D234" s="219" t="s">
        <v>134</v>
      </c>
      <c r="E234" s="41"/>
      <c r="F234" s="220" t="s">
        <v>838</v>
      </c>
      <c r="G234" s="41"/>
      <c r="H234" s="41"/>
      <c r="I234" s="221"/>
      <c r="J234" s="41"/>
      <c r="K234" s="41"/>
      <c r="L234" s="45"/>
      <c r="M234" s="222"/>
      <c r="N234" s="223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134</v>
      </c>
      <c r="AU234" s="18" t="s">
        <v>79</v>
      </c>
    </row>
    <row r="235" s="2" customFormat="1">
      <c r="A235" s="39"/>
      <c r="B235" s="40"/>
      <c r="C235" s="41"/>
      <c r="D235" s="224" t="s">
        <v>136</v>
      </c>
      <c r="E235" s="41"/>
      <c r="F235" s="225" t="s">
        <v>839</v>
      </c>
      <c r="G235" s="41"/>
      <c r="H235" s="41"/>
      <c r="I235" s="221"/>
      <c r="J235" s="41"/>
      <c r="K235" s="41"/>
      <c r="L235" s="45"/>
      <c r="M235" s="222"/>
      <c r="N235" s="223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136</v>
      </c>
      <c r="AU235" s="18" t="s">
        <v>79</v>
      </c>
    </row>
    <row r="236" s="13" customFormat="1">
      <c r="A236" s="13"/>
      <c r="B236" s="226"/>
      <c r="C236" s="227"/>
      <c r="D236" s="219" t="s">
        <v>144</v>
      </c>
      <c r="E236" s="228" t="s">
        <v>19</v>
      </c>
      <c r="F236" s="229" t="s">
        <v>840</v>
      </c>
      <c r="G236" s="227"/>
      <c r="H236" s="230">
        <v>29.199999999999999</v>
      </c>
      <c r="I236" s="231"/>
      <c r="J236" s="227"/>
      <c r="K236" s="227"/>
      <c r="L236" s="232"/>
      <c r="M236" s="233"/>
      <c r="N236" s="234"/>
      <c r="O236" s="234"/>
      <c r="P236" s="234"/>
      <c r="Q236" s="234"/>
      <c r="R236" s="234"/>
      <c r="S236" s="234"/>
      <c r="T236" s="23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6" t="s">
        <v>144</v>
      </c>
      <c r="AU236" s="236" t="s">
        <v>79</v>
      </c>
      <c r="AV236" s="13" t="s">
        <v>79</v>
      </c>
      <c r="AW236" s="13" t="s">
        <v>31</v>
      </c>
      <c r="AX236" s="13" t="s">
        <v>77</v>
      </c>
      <c r="AY236" s="236" t="s">
        <v>125</v>
      </c>
    </row>
    <row r="237" s="2" customFormat="1" ht="16.5" customHeight="1">
      <c r="A237" s="39"/>
      <c r="B237" s="40"/>
      <c r="C237" s="206" t="s">
        <v>338</v>
      </c>
      <c r="D237" s="206" t="s">
        <v>127</v>
      </c>
      <c r="E237" s="207" t="s">
        <v>841</v>
      </c>
      <c r="F237" s="208" t="s">
        <v>842</v>
      </c>
      <c r="G237" s="209" t="s">
        <v>334</v>
      </c>
      <c r="H237" s="210">
        <v>29.199999999999999</v>
      </c>
      <c r="I237" s="211"/>
      <c r="J237" s="212">
        <f>ROUND(I237*H237,2)</f>
        <v>0</v>
      </c>
      <c r="K237" s="208" t="s">
        <v>131</v>
      </c>
      <c r="L237" s="45"/>
      <c r="M237" s="213" t="s">
        <v>19</v>
      </c>
      <c r="N237" s="214" t="s">
        <v>40</v>
      </c>
      <c r="O237" s="85"/>
      <c r="P237" s="215">
        <f>O237*H237</f>
        <v>0</v>
      </c>
      <c r="Q237" s="215">
        <v>0.00016000000000000001</v>
      </c>
      <c r="R237" s="215">
        <f>Q237*H237</f>
        <v>0.0046719999999999999</v>
      </c>
      <c r="S237" s="215">
        <v>0</v>
      </c>
      <c r="T237" s="216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7" t="s">
        <v>132</v>
      </c>
      <c r="AT237" s="217" t="s">
        <v>127</v>
      </c>
      <c r="AU237" s="217" t="s">
        <v>79</v>
      </c>
      <c r="AY237" s="18" t="s">
        <v>125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8" t="s">
        <v>77</v>
      </c>
      <c r="BK237" s="218">
        <f>ROUND(I237*H237,2)</f>
        <v>0</v>
      </c>
      <c r="BL237" s="18" t="s">
        <v>132</v>
      </c>
      <c r="BM237" s="217" t="s">
        <v>843</v>
      </c>
    </row>
    <row r="238" s="2" customFormat="1">
      <c r="A238" s="39"/>
      <c r="B238" s="40"/>
      <c r="C238" s="41"/>
      <c r="D238" s="219" t="s">
        <v>134</v>
      </c>
      <c r="E238" s="41"/>
      <c r="F238" s="220" t="s">
        <v>842</v>
      </c>
      <c r="G238" s="41"/>
      <c r="H238" s="41"/>
      <c r="I238" s="221"/>
      <c r="J238" s="41"/>
      <c r="K238" s="41"/>
      <c r="L238" s="45"/>
      <c r="M238" s="222"/>
      <c r="N238" s="223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134</v>
      </c>
      <c r="AU238" s="18" t="s">
        <v>79</v>
      </c>
    </row>
    <row r="239" s="2" customFormat="1">
      <c r="A239" s="39"/>
      <c r="B239" s="40"/>
      <c r="C239" s="41"/>
      <c r="D239" s="224" t="s">
        <v>136</v>
      </c>
      <c r="E239" s="41"/>
      <c r="F239" s="225" t="s">
        <v>844</v>
      </c>
      <c r="G239" s="41"/>
      <c r="H239" s="41"/>
      <c r="I239" s="221"/>
      <c r="J239" s="41"/>
      <c r="K239" s="41"/>
      <c r="L239" s="45"/>
      <c r="M239" s="222"/>
      <c r="N239" s="223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136</v>
      </c>
      <c r="AU239" s="18" t="s">
        <v>79</v>
      </c>
    </row>
    <row r="240" s="2" customFormat="1" ht="16.5" customHeight="1">
      <c r="A240" s="39"/>
      <c r="B240" s="40"/>
      <c r="C240" s="206" t="s">
        <v>344</v>
      </c>
      <c r="D240" s="206" t="s">
        <v>127</v>
      </c>
      <c r="E240" s="207" t="s">
        <v>845</v>
      </c>
      <c r="F240" s="208" t="s">
        <v>846</v>
      </c>
      <c r="G240" s="209" t="s">
        <v>334</v>
      </c>
      <c r="H240" s="210">
        <v>320</v>
      </c>
      <c r="I240" s="211"/>
      <c r="J240" s="212">
        <f>ROUND(I240*H240,2)</f>
        <v>0</v>
      </c>
      <c r="K240" s="208" t="s">
        <v>131</v>
      </c>
      <c r="L240" s="45"/>
      <c r="M240" s="213" t="s">
        <v>19</v>
      </c>
      <c r="N240" s="214" t="s">
        <v>40</v>
      </c>
      <c r="O240" s="85"/>
      <c r="P240" s="215">
        <f>O240*H240</f>
        <v>0</v>
      </c>
      <c r="Q240" s="215">
        <v>0.00016000000000000001</v>
      </c>
      <c r="R240" s="215">
        <f>Q240*H240</f>
        <v>0.051200000000000002</v>
      </c>
      <c r="S240" s="215">
        <v>0</v>
      </c>
      <c r="T240" s="216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7" t="s">
        <v>132</v>
      </c>
      <c r="AT240" s="217" t="s">
        <v>127</v>
      </c>
      <c r="AU240" s="217" t="s">
        <v>79</v>
      </c>
      <c r="AY240" s="18" t="s">
        <v>125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8" t="s">
        <v>77</v>
      </c>
      <c r="BK240" s="218">
        <f>ROUND(I240*H240,2)</f>
        <v>0</v>
      </c>
      <c r="BL240" s="18" t="s">
        <v>132</v>
      </c>
      <c r="BM240" s="217" t="s">
        <v>847</v>
      </c>
    </row>
    <row r="241" s="2" customFormat="1">
      <c r="A241" s="39"/>
      <c r="B241" s="40"/>
      <c r="C241" s="41"/>
      <c r="D241" s="219" t="s">
        <v>134</v>
      </c>
      <c r="E241" s="41"/>
      <c r="F241" s="220" t="s">
        <v>848</v>
      </c>
      <c r="G241" s="41"/>
      <c r="H241" s="41"/>
      <c r="I241" s="221"/>
      <c r="J241" s="41"/>
      <c r="K241" s="41"/>
      <c r="L241" s="45"/>
      <c r="M241" s="222"/>
      <c r="N241" s="223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134</v>
      </c>
      <c r="AU241" s="18" t="s">
        <v>79</v>
      </c>
    </row>
    <row r="242" s="2" customFormat="1">
      <c r="A242" s="39"/>
      <c r="B242" s="40"/>
      <c r="C242" s="41"/>
      <c r="D242" s="224" t="s">
        <v>136</v>
      </c>
      <c r="E242" s="41"/>
      <c r="F242" s="225" t="s">
        <v>849</v>
      </c>
      <c r="G242" s="41"/>
      <c r="H242" s="41"/>
      <c r="I242" s="221"/>
      <c r="J242" s="41"/>
      <c r="K242" s="41"/>
      <c r="L242" s="45"/>
      <c r="M242" s="222"/>
      <c r="N242" s="223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136</v>
      </c>
      <c r="AU242" s="18" t="s">
        <v>79</v>
      </c>
    </row>
    <row r="243" s="13" customFormat="1">
      <c r="A243" s="13"/>
      <c r="B243" s="226"/>
      <c r="C243" s="227"/>
      <c r="D243" s="219" t="s">
        <v>144</v>
      </c>
      <c r="E243" s="228" t="s">
        <v>19</v>
      </c>
      <c r="F243" s="229" t="s">
        <v>850</v>
      </c>
      <c r="G243" s="227"/>
      <c r="H243" s="230">
        <v>320</v>
      </c>
      <c r="I243" s="231"/>
      <c r="J243" s="227"/>
      <c r="K243" s="227"/>
      <c r="L243" s="232"/>
      <c r="M243" s="233"/>
      <c r="N243" s="234"/>
      <c r="O243" s="234"/>
      <c r="P243" s="234"/>
      <c r="Q243" s="234"/>
      <c r="R243" s="234"/>
      <c r="S243" s="234"/>
      <c r="T243" s="23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6" t="s">
        <v>144</v>
      </c>
      <c r="AU243" s="236" t="s">
        <v>79</v>
      </c>
      <c r="AV243" s="13" t="s">
        <v>79</v>
      </c>
      <c r="AW243" s="13" t="s">
        <v>31</v>
      </c>
      <c r="AX243" s="13" t="s">
        <v>77</v>
      </c>
      <c r="AY243" s="236" t="s">
        <v>125</v>
      </c>
    </row>
    <row r="244" s="2" customFormat="1" ht="16.5" customHeight="1">
      <c r="A244" s="39"/>
      <c r="B244" s="40"/>
      <c r="C244" s="206" t="s">
        <v>356</v>
      </c>
      <c r="D244" s="206" t="s">
        <v>127</v>
      </c>
      <c r="E244" s="207" t="s">
        <v>851</v>
      </c>
      <c r="F244" s="208" t="s">
        <v>852</v>
      </c>
      <c r="G244" s="209" t="s">
        <v>140</v>
      </c>
      <c r="H244" s="210">
        <v>16.128</v>
      </c>
      <c r="I244" s="211"/>
      <c r="J244" s="212">
        <f>ROUND(I244*H244,2)</f>
        <v>0</v>
      </c>
      <c r="K244" s="208" t="s">
        <v>131</v>
      </c>
      <c r="L244" s="45"/>
      <c r="M244" s="213" t="s">
        <v>19</v>
      </c>
      <c r="N244" s="214" t="s">
        <v>40</v>
      </c>
      <c r="O244" s="85"/>
      <c r="P244" s="215">
        <f>O244*H244</f>
        <v>0</v>
      </c>
      <c r="Q244" s="215">
        <v>0</v>
      </c>
      <c r="R244" s="215">
        <f>Q244*H244</f>
        <v>0</v>
      </c>
      <c r="S244" s="215">
        <v>0</v>
      </c>
      <c r="T244" s="216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7" t="s">
        <v>132</v>
      </c>
      <c r="AT244" s="217" t="s">
        <v>127</v>
      </c>
      <c r="AU244" s="217" t="s">
        <v>79</v>
      </c>
      <c r="AY244" s="18" t="s">
        <v>125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18" t="s">
        <v>77</v>
      </c>
      <c r="BK244" s="218">
        <f>ROUND(I244*H244,2)</f>
        <v>0</v>
      </c>
      <c r="BL244" s="18" t="s">
        <v>132</v>
      </c>
      <c r="BM244" s="217" t="s">
        <v>853</v>
      </c>
    </row>
    <row r="245" s="2" customFormat="1">
      <c r="A245" s="39"/>
      <c r="B245" s="40"/>
      <c r="C245" s="41"/>
      <c r="D245" s="219" t="s">
        <v>134</v>
      </c>
      <c r="E245" s="41"/>
      <c r="F245" s="220" t="s">
        <v>854</v>
      </c>
      <c r="G245" s="41"/>
      <c r="H245" s="41"/>
      <c r="I245" s="221"/>
      <c r="J245" s="41"/>
      <c r="K245" s="41"/>
      <c r="L245" s="45"/>
      <c r="M245" s="222"/>
      <c r="N245" s="223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134</v>
      </c>
      <c r="AU245" s="18" t="s">
        <v>79</v>
      </c>
    </row>
    <row r="246" s="2" customFormat="1">
      <c r="A246" s="39"/>
      <c r="B246" s="40"/>
      <c r="C246" s="41"/>
      <c r="D246" s="224" t="s">
        <v>136</v>
      </c>
      <c r="E246" s="41"/>
      <c r="F246" s="225" t="s">
        <v>855</v>
      </c>
      <c r="G246" s="41"/>
      <c r="H246" s="41"/>
      <c r="I246" s="221"/>
      <c r="J246" s="41"/>
      <c r="K246" s="41"/>
      <c r="L246" s="45"/>
      <c r="M246" s="222"/>
      <c r="N246" s="223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136</v>
      </c>
      <c r="AU246" s="18" t="s">
        <v>79</v>
      </c>
    </row>
    <row r="247" s="13" customFormat="1">
      <c r="A247" s="13"/>
      <c r="B247" s="226"/>
      <c r="C247" s="227"/>
      <c r="D247" s="219" t="s">
        <v>144</v>
      </c>
      <c r="E247" s="228" t="s">
        <v>19</v>
      </c>
      <c r="F247" s="229" t="s">
        <v>856</v>
      </c>
      <c r="G247" s="227"/>
      <c r="H247" s="230">
        <v>16.128</v>
      </c>
      <c r="I247" s="231"/>
      <c r="J247" s="227"/>
      <c r="K247" s="227"/>
      <c r="L247" s="232"/>
      <c r="M247" s="233"/>
      <c r="N247" s="234"/>
      <c r="O247" s="234"/>
      <c r="P247" s="234"/>
      <c r="Q247" s="234"/>
      <c r="R247" s="234"/>
      <c r="S247" s="234"/>
      <c r="T247" s="23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6" t="s">
        <v>144</v>
      </c>
      <c r="AU247" s="236" t="s">
        <v>79</v>
      </c>
      <c r="AV247" s="13" t="s">
        <v>79</v>
      </c>
      <c r="AW247" s="13" t="s">
        <v>31</v>
      </c>
      <c r="AX247" s="13" t="s">
        <v>77</v>
      </c>
      <c r="AY247" s="236" t="s">
        <v>125</v>
      </c>
    </row>
    <row r="248" s="2" customFormat="1" ht="16.5" customHeight="1">
      <c r="A248" s="39"/>
      <c r="B248" s="40"/>
      <c r="C248" s="206" t="s">
        <v>364</v>
      </c>
      <c r="D248" s="206" t="s">
        <v>127</v>
      </c>
      <c r="E248" s="207" t="s">
        <v>857</v>
      </c>
      <c r="F248" s="208" t="s">
        <v>858</v>
      </c>
      <c r="G248" s="209" t="s">
        <v>130</v>
      </c>
      <c r="H248" s="210">
        <v>16.32</v>
      </c>
      <c r="I248" s="211"/>
      <c r="J248" s="212">
        <f>ROUND(I248*H248,2)</f>
        <v>0</v>
      </c>
      <c r="K248" s="208" t="s">
        <v>131</v>
      </c>
      <c r="L248" s="45"/>
      <c r="M248" s="213" t="s">
        <v>19</v>
      </c>
      <c r="N248" s="214" t="s">
        <v>40</v>
      </c>
      <c r="O248" s="85"/>
      <c r="P248" s="215">
        <f>O248*H248</f>
        <v>0</v>
      </c>
      <c r="Q248" s="215">
        <v>0.0014400000000000001</v>
      </c>
      <c r="R248" s="215">
        <f>Q248*H248</f>
        <v>0.023500800000000002</v>
      </c>
      <c r="S248" s="215">
        <v>0</v>
      </c>
      <c r="T248" s="216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7" t="s">
        <v>132</v>
      </c>
      <c r="AT248" s="217" t="s">
        <v>127</v>
      </c>
      <c r="AU248" s="217" t="s">
        <v>79</v>
      </c>
      <c r="AY248" s="18" t="s">
        <v>125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18" t="s">
        <v>77</v>
      </c>
      <c r="BK248" s="218">
        <f>ROUND(I248*H248,2)</f>
        <v>0</v>
      </c>
      <c r="BL248" s="18" t="s">
        <v>132</v>
      </c>
      <c r="BM248" s="217" t="s">
        <v>859</v>
      </c>
    </row>
    <row r="249" s="2" customFormat="1">
      <c r="A249" s="39"/>
      <c r="B249" s="40"/>
      <c r="C249" s="41"/>
      <c r="D249" s="219" t="s">
        <v>134</v>
      </c>
      <c r="E249" s="41"/>
      <c r="F249" s="220" t="s">
        <v>860</v>
      </c>
      <c r="G249" s="41"/>
      <c r="H249" s="41"/>
      <c r="I249" s="221"/>
      <c r="J249" s="41"/>
      <c r="K249" s="41"/>
      <c r="L249" s="45"/>
      <c r="M249" s="222"/>
      <c r="N249" s="223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134</v>
      </c>
      <c r="AU249" s="18" t="s">
        <v>79</v>
      </c>
    </row>
    <row r="250" s="2" customFormat="1">
      <c r="A250" s="39"/>
      <c r="B250" s="40"/>
      <c r="C250" s="41"/>
      <c r="D250" s="224" t="s">
        <v>136</v>
      </c>
      <c r="E250" s="41"/>
      <c r="F250" s="225" t="s">
        <v>861</v>
      </c>
      <c r="G250" s="41"/>
      <c r="H250" s="41"/>
      <c r="I250" s="221"/>
      <c r="J250" s="41"/>
      <c r="K250" s="41"/>
      <c r="L250" s="45"/>
      <c r="M250" s="222"/>
      <c r="N250" s="223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136</v>
      </c>
      <c r="AU250" s="18" t="s">
        <v>79</v>
      </c>
    </row>
    <row r="251" s="13" customFormat="1">
      <c r="A251" s="13"/>
      <c r="B251" s="226"/>
      <c r="C251" s="227"/>
      <c r="D251" s="219" t="s">
        <v>144</v>
      </c>
      <c r="E251" s="228" t="s">
        <v>19</v>
      </c>
      <c r="F251" s="229" t="s">
        <v>862</v>
      </c>
      <c r="G251" s="227"/>
      <c r="H251" s="230">
        <v>16.32</v>
      </c>
      <c r="I251" s="231"/>
      <c r="J251" s="227"/>
      <c r="K251" s="227"/>
      <c r="L251" s="232"/>
      <c r="M251" s="233"/>
      <c r="N251" s="234"/>
      <c r="O251" s="234"/>
      <c r="P251" s="234"/>
      <c r="Q251" s="234"/>
      <c r="R251" s="234"/>
      <c r="S251" s="234"/>
      <c r="T251" s="23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6" t="s">
        <v>144</v>
      </c>
      <c r="AU251" s="236" t="s">
        <v>79</v>
      </c>
      <c r="AV251" s="13" t="s">
        <v>79</v>
      </c>
      <c r="AW251" s="13" t="s">
        <v>31</v>
      </c>
      <c r="AX251" s="13" t="s">
        <v>77</v>
      </c>
      <c r="AY251" s="236" t="s">
        <v>125</v>
      </c>
    </row>
    <row r="252" s="2" customFormat="1" ht="16.5" customHeight="1">
      <c r="A252" s="39"/>
      <c r="B252" s="40"/>
      <c r="C252" s="206" t="s">
        <v>372</v>
      </c>
      <c r="D252" s="206" t="s">
        <v>127</v>
      </c>
      <c r="E252" s="207" t="s">
        <v>863</v>
      </c>
      <c r="F252" s="208" t="s">
        <v>864</v>
      </c>
      <c r="G252" s="209" t="s">
        <v>130</v>
      </c>
      <c r="H252" s="210">
        <v>16.32</v>
      </c>
      <c r="I252" s="211"/>
      <c r="J252" s="212">
        <f>ROUND(I252*H252,2)</f>
        <v>0</v>
      </c>
      <c r="K252" s="208" t="s">
        <v>131</v>
      </c>
      <c r="L252" s="45"/>
      <c r="M252" s="213" t="s">
        <v>19</v>
      </c>
      <c r="N252" s="214" t="s">
        <v>40</v>
      </c>
      <c r="O252" s="85"/>
      <c r="P252" s="215">
        <f>O252*H252</f>
        <v>0</v>
      </c>
      <c r="Q252" s="215">
        <v>4.0000000000000003E-05</v>
      </c>
      <c r="R252" s="215">
        <f>Q252*H252</f>
        <v>0.00065280000000000004</v>
      </c>
      <c r="S252" s="215">
        <v>0</v>
      </c>
      <c r="T252" s="216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7" t="s">
        <v>132</v>
      </c>
      <c r="AT252" s="217" t="s">
        <v>127</v>
      </c>
      <c r="AU252" s="217" t="s">
        <v>79</v>
      </c>
      <c r="AY252" s="18" t="s">
        <v>125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8" t="s">
        <v>77</v>
      </c>
      <c r="BK252" s="218">
        <f>ROUND(I252*H252,2)</f>
        <v>0</v>
      </c>
      <c r="BL252" s="18" t="s">
        <v>132</v>
      </c>
      <c r="BM252" s="217" t="s">
        <v>865</v>
      </c>
    </row>
    <row r="253" s="2" customFormat="1">
      <c r="A253" s="39"/>
      <c r="B253" s="40"/>
      <c r="C253" s="41"/>
      <c r="D253" s="219" t="s">
        <v>134</v>
      </c>
      <c r="E253" s="41"/>
      <c r="F253" s="220" t="s">
        <v>866</v>
      </c>
      <c r="G253" s="41"/>
      <c r="H253" s="41"/>
      <c r="I253" s="221"/>
      <c r="J253" s="41"/>
      <c r="K253" s="41"/>
      <c r="L253" s="45"/>
      <c r="M253" s="222"/>
      <c r="N253" s="223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134</v>
      </c>
      <c r="AU253" s="18" t="s">
        <v>79</v>
      </c>
    </row>
    <row r="254" s="2" customFormat="1">
      <c r="A254" s="39"/>
      <c r="B254" s="40"/>
      <c r="C254" s="41"/>
      <c r="D254" s="224" t="s">
        <v>136</v>
      </c>
      <c r="E254" s="41"/>
      <c r="F254" s="225" t="s">
        <v>867</v>
      </c>
      <c r="G254" s="41"/>
      <c r="H254" s="41"/>
      <c r="I254" s="221"/>
      <c r="J254" s="41"/>
      <c r="K254" s="41"/>
      <c r="L254" s="45"/>
      <c r="M254" s="222"/>
      <c r="N254" s="223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136</v>
      </c>
      <c r="AU254" s="18" t="s">
        <v>79</v>
      </c>
    </row>
    <row r="255" s="2" customFormat="1" ht="16.5" customHeight="1">
      <c r="A255" s="39"/>
      <c r="B255" s="40"/>
      <c r="C255" s="206" t="s">
        <v>379</v>
      </c>
      <c r="D255" s="206" t="s">
        <v>127</v>
      </c>
      <c r="E255" s="207" t="s">
        <v>868</v>
      </c>
      <c r="F255" s="208" t="s">
        <v>869</v>
      </c>
      <c r="G255" s="209" t="s">
        <v>229</v>
      </c>
      <c r="H255" s="210">
        <v>0.68400000000000005</v>
      </c>
      <c r="I255" s="211"/>
      <c r="J255" s="212">
        <f>ROUND(I255*H255,2)</f>
        <v>0</v>
      </c>
      <c r="K255" s="208" t="s">
        <v>131</v>
      </c>
      <c r="L255" s="45"/>
      <c r="M255" s="213" t="s">
        <v>19</v>
      </c>
      <c r="N255" s="214" t="s">
        <v>40</v>
      </c>
      <c r="O255" s="85"/>
      <c r="P255" s="215">
        <f>O255*H255</f>
        <v>0</v>
      </c>
      <c r="Q255" s="215">
        <v>1.0597399999999999</v>
      </c>
      <c r="R255" s="215">
        <f>Q255*H255</f>
        <v>0.72486216000000003</v>
      </c>
      <c r="S255" s="215">
        <v>0</v>
      </c>
      <c r="T255" s="216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17" t="s">
        <v>132</v>
      </c>
      <c r="AT255" s="217" t="s">
        <v>127</v>
      </c>
      <c r="AU255" s="217" t="s">
        <v>79</v>
      </c>
      <c r="AY255" s="18" t="s">
        <v>125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8" t="s">
        <v>77</v>
      </c>
      <c r="BK255" s="218">
        <f>ROUND(I255*H255,2)</f>
        <v>0</v>
      </c>
      <c r="BL255" s="18" t="s">
        <v>132</v>
      </c>
      <c r="BM255" s="217" t="s">
        <v>870</v>
      </c>
    </row>
    <row r="256" s="2" customFormat="1">
      <c r="A256" s="39"/>
      <c r="B256" s="40"/>
      <c r="C256" s="41"/>
      <c r="D256" s="219" t="s">
        <v>134</v>
      </c>
      <c r="E256" s="41"/>
      <c r="F256" s="220" t="s">
        <v>871</v>
      </c>
      <c r="G256" s="41"/>
      <c r="H256" s="41"/>
      <c r="I256" s="221"/>
      <c r="J256" s="41"/>
      <c r="K256" s="41"/>
      <c r="L256" s="45"/>
      <c r="M256" s="222"/>
      <c r="N256" s="223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134</v>
      </c>
      <c r="AU256" s="18" t="s">
        <v>79</v>
      </c>
    </row>
    <row r="257" s="2" customFormat="1">
      <c r="A257" s="39"/>
      <c r="B257" s="40"/>
      <c r="C257" s="41"/>
      <c r="D257" s="224" t="s">
        <v>136</v>
      </c>
      <c r="E257" s="41"/>
      <c r="F257" s="225" t="s">
        <v>872</v>
      </c>
      <c r="G257" s="41"/>
      <c r="H257" s="41"/>
      <c r="I257" s="221"/>
      <c r="J257" s="41"/>
      <c r="K257" s="41"/>
      <c r="L257" s="45"/>
      <c r="M257" s="222"/>
      <c r="N257" s="223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136</v>
      </c>
      <c r="AU257" s="18" t="s">
        <v>79</v>
      </c>
    </row>
    <row r="258" s="13" customFormat="1">
      <c r="A258" s="13"/>
      <c r="B258" s="226"/>
      <c r="C258" s="227"/>
      <c r="D258" s="219" t="s">
        <v>144</v>
      </c>
      <c r="E258" s="228" t="s">
        <v>19</v>
      </c>
      <c r="F258" s="229" t="s">
        <v>873</v>
      </c>
      <c r="G258" s="227"/>
      <c r="H258" s="230">
        <v>0.68400000000000005</v>
      </c>
      <c r="I258" s="231"/>
      <c r="J258" s="227"/>
      <c r="K258" s="227"/>
      <c r="L258" s="232"/>
      <c r="M258" s="233"/>
      <c r="N258" s="234"/>
      <c r="O258" s="234"/>
      <c r="P258" s="234"/>
      <c r="Q258" s="234"/>
      <c r="R258" s="234"/>
      <c r="S258" s="234"/>
      <c r="T258" s="23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6" t="s">
        <v>144</v>
      </c>
      <c r="AU258" s="236" t="s">
        <v>79</v>
      </c>
      <c r="AV258" s="13" t="s">
        <v>79</v>
      </c>
      <c r="AW258" s="13" t="s">
        <v>31</v>
      </c>
      <c r="AX258" s="13" t="s">
        <v>77</v>
      </c>
      <c r="AY258" s="236" t="s">
        <v>125</v>
      </c>
    </row>
    <row r="259" s="2" customFormat="1" ht="16.5" customHeight="1">
      <c r="A259" s="39"/>
      <c r="B259" s="40"/>
      <c r="C259" s="206" t="s">
        <v>384</v>
      </c>
      <c r="D259" s="206" t="s">
        <v>127</v>
      </c>
      <c r="E259" s="207" t="s">
        <v>874</v>
      </c>
      <c r="F259" s="208" t="s">
        <v>875</v>
      </c>
      <c r="G259" s="209" t="s">
        <v>140</v>
      </c>
      <c r="H259" s="210">
        <v>10.220000000000001</v>
      </c>
      <c r="I259" s="211"/>
      <c r="J259" s="212">
        <f>ROUND(I259*H259,2)</f>
        <v>0</v>
      </c>
      <c r="K259" s="208" t="s">
        <v>131</v>
      </c>
      <c r="L259" s="45"/>
      <c r="M259" s="213" t="s">
        <v>19</v>
      </c>
      <c r="N259" s="214" t="s">
        <v>40</v>
      </c>
      <c r="O259" s="85"/>
      <c r="P259" s="215">
        <f>O259*H259</f>
        <v>0</v>
      </c>
      <c r="Q259" s="215">
        <v>0</v>
      </c>
      <c r="R259" s="215">
        <f>Q259*H259</f>
        <v>0</v>
      </c>
      <c r="S259" s="215">
        <v>0</v>
      </c>
      <c r="T259" s="216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17" t="s">
        <v>132</v>
      </c>
      <c r="AT259" s="217" t="s">
        <v>127</v>
      </c>
      <c r="AU259" s="217" t="s">
        <v>79</v>
      </c>
      <c r="AY259" s="18" t="s">
        <v>125</v>
      </c>
      <c r="BE259" s="218">
        <f>IF(N259="základní",J259,0)</f>
        <v>0</v>
      </c>
      <c r="BF259" s="218">
        <f>IF(N259="snížená",J259,0)</f>
        <v>0</v>
      </c>
      <c r="BG259" s="218">
        <f>IF(N259="zákl. přenesená",J259,0)</f>
        <v>0</v>
      </c>
      <c r="BH259" s="218">
        <f>IF(N259="sníž. přenesená",J259,0)</f>
        <v>0</v>
      </c>
      <c r="BI259" s="218">
        <f>IF(N259="nulová",J259,0)</f>
        <v>0</v>
      </c>
      <c r="BJ259" s="18" t="s">
        <v>77</v>
      </c>
      <c r="BK259" s="218">
        <f>ROUND(I259*H259,2)</f>
        <v>0</v>
      </c>
      <c r="BL259" s="18" t="s">
        <v>132</v>
      </c>
      <c r="BM259" s="217" t="s">
        <v>876</v>
      </c>
    </row>
    <row r="260" s="2" customFormat="1">
      <c r="A260" s="39"/>
      <c r="B260" s="40"/>
      <c r="C260" s="41"/>
      <c r="D260" s="219" t="s">
        <v>134</v>
      </c>
      <c r="E260" s="41"/>
      <c r="F260" s="220" t="s">
        <v>877</v>
      </c>
      <c r="G260" s="41"/>
      <c r="H260" s="41"/>
      <c r="I260" s="221"/>
      <c r="J260" s="41"/>
      <c r="K260" s="41"/>
      <c r="L260" s="45"/>
      <c r="M260" s="222"/>
      <c r="N260" s="223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134</v>
      </c>
      <c r="AU260" s="18" t="s">
        <v>79</v>
      </c>
    </row>
    <row r="261" s="2" customFormat="1">
      <c r="A261" s="39"/>
      <c r="B261" s="40"/>
      <c r="C261" s="41"/>
      <c r="D261" s="224" t="s">
        <v>136</v>
      </c>
      <c r="E261" s="41"/>
      <c r="F261" s="225" t="s">
        <v>878</v>
      </c>
      <c r="G261" s="41"/>
      <c r="H261" s="41"/>
      <c r="I261" s="221"/>
      <c r="J261" s="41"/>
      <c r="K261" s="41"/>
      <c r="L261" s="45"/>
      <c r="M261" s="222"/>
      <c r="N261" s="223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136</v>
      </c>
      <c r="AU261" s="18" t="s">
        <v>79</v>
      </c>
    </row>
    <row r="262" s="13" customFormat="1">
      <c r="A262" s="13"/>
      <c r="B262" s="226"/>
      <c r="C262" s="227"/>
      <c r="D262" s="219" t="s">
        <v>144</v>
      </c>
      <c r="E262" s="228" t="s">
        <v>19</v>
      </c>
      <c r="F262" s="229" t="s">
        <v>879</v>
      </c>
      <c r="G262" s="227"/>
      <c r="H262" s="230">
        <v>10.220000000000001</v>
      </c>
      <c r="I262" s="231"/>
      <c r="J262" s="227"/>
      <c r="K262" s="227"/>
      <c r="L262" s="232"/>
      <c r="M262" s="233"/>
      <c r="N262" s="234"/>
      <c r="O262" s="234"/>
      <c r="P262" s="234"/>
      <c r="Q262" s="234"/>
      <c r="R262" s="234"/>
      <c r="S262" s="234"/>
      <c r="T262" s="23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6" t="s">
        <v>144</v>
      </c>
      <c r="AU262" s="236" t="s">
        <v>79</v>
      </c>
      <c r="AV262" s="13" t="s">
        <v>79</v>
      </c>
      <c r="AW262" s="13" t="s">
        <v>31</v>
      </c>
      <c r="AX262" s="13" t="s">
        <v>77</v>
      </c>
      <c r="AY262" s="236" t="s">
        <v>125</v>
      </c>
    </row>
    <row r="263" s="2" customFormat="1" ht="16.5" customHeight="1">
      <c r="A263" s="39"/>
      <c r="B263" s="40"/>
      <c r="C263" s="206" t="s">
        <v>391</v>
      </c>
      <c r="D263" s="206" t="s">
        <v>127</v>
      </c>
      <c r="E263" s="207" t="s">
        <v>880</v>
      </c>
      <c r="F263" s="208" t="s">
        <v>881</v>
      </c>
      <c r="G263" s="209" t="s">
        <v>140</v>
      </c>
      <c r="H263" s="210">
        <v>25.920000000000002</v>
      </c>
      <c r="I263" s="211"/>
      <c r="J263" s="212">
        <f>ROUND(I263*H263,2)</f>
        <v>0</v>
      </c>
      <c r="K263" s="208" t="s">
        <v>131</v>
      </c>
      <c r="L263" s="45"/>
      <c r="M263" s="213" t="s">
        <v>19</v>
      </c>
      <c r="N263" s="214" t="s">
        <v>40</v>
      </c>
      <c r="O263" s="85"/>
      <c r="P263" s="215">
        <f>O263*H263</f>
        <v>0</v>
      </c>
      <c r="Q263" s="215">
        <v>0</v>
      </c>
      <c r="R263" s="215">
        <f>Q263*H263</f>
        <v>0</v>
      </c>
      <c r="S263" s="215">
        <v>0</v>
      </c>
      <c r="T263" s="216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17" t="s">
        <v>132</v>
      </c>
      <c r="AT263" s="217" t="s">
        <v>127</v>
      </c>
      <c r="AU263" s="217" t="s">
        <v>79</v>
      </c>
      <c r="AY263" s="18" t="s">
        <v>125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8" t="s">
        <v>77</v>
      </c>
      <c r="BK263" s="218">
        <f>ROUND(I263*H263,2)</f>
        <v>0</v>
      </c>
      <c r="BL263" s="18" t="s">
        <v>132</v>
      </c>
      <c r="BM263" s="217" t="s">
        <v>882</v>
      </c>
    </row>
    <row r="264" s="2" customFormat="1">
      <c r="A264" s="39"/>
      <c r="B264" s="40"/>
      <c r="C264" s="41"/>
      <c r="D264" s="219" t="s">
        <v>134</v>
      </c>
      <c r="E264" s="41"/>
      <c r="F264" s="220" t="s">
        <v>883</v>
      </c>
      <c r="G264" s="41"/>
      <c r="H264" s="41"/>
      <c r="I264" s="221"/>
      <c r="J264" s="41"/>
      <c r="K264" s="41"/>
      <c r="L264" s="45"/>
      <c r="M264" s="222"/>
      <c r="N264" s="223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134</v>
      </c>
      <c r="AU264" s="18" t="s">
        <v>79</v>
      </c>
    </row>
    <row r="265" s="2" customFormat="1">
      <c r="A265" s="39"/>
      <c r="B265" s="40"/>
      <c r="C265" s="41"/>
      <c r="D265" s="224" t="s">
        <v>136</v>
      </c>
      <c r="E265" s="41"/>
      <c r="F265" s="225" t="s">
        <v>884</v>
      </c>
      <c r="G265" s="41"/>
      <c r="H265" s="41"/>
      <c r="I265" s="221"/>
      <c r="J265" s="41"/>
      <c r="K265" s="41"/>
      <c r="L265" s="45"/>
      <c r="M265" s="222"/>
      <c r="N265" s="223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136</v>
      </c>
      <c r="AU265" s="18" t="s">
        <v>79</v>
      </c>
    </row>
    <row r="266" s="13" customFormat="1">
      <c r="A266" s="13"/>
      <c r="B266" s="226"/>
      <c r="C266" s="227"/>
      <c r="D266" s="219" t="s">
        <v>144</v>
      </c>
      <c r="E266" s="228" t="s">
        <v>19</v>
      </c>
      <c r="F266" s="229" t="s">
        <v>885</v>
      </c>
      <c r="G266" s="227"/>
      <c r="H266" s="230">
        <v>25.920000000000002</v>
      </c>
      <c r="I266" s="231"/>
      <c r="J266" s="227"/>
      <c r="K266" s="227"/>
      <c r="L266" s="232"/>
      <c r="M266" s="233"/>
      <c r="N266" s="234"/>
      <c r="O266" s="234"/>
      <c r="P266" s="234"/>
      <c r="Q266" s="234"/>
      <c r="R266" s="234"/>
      <c r="S266" s="234"/>
      <c r="T266" s="23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6" t="s">
        <v>144</v>
      </c>
      <c r="AU266" s="236" t="s">
        <v>79</v>
      </c>
      <c r="AV266" s="13" t="s">
        <v>79</v>
      </c>
      <c r="AW266" s="13" t="s">
        <v>31</v>
      </c>
      <c r="AX266" s="13" t="s">
        <v>77</v>
      </c>
      <c r="AY266" s="236" t="s">
        <v>125</v>
      </c>
    </row>
    <row r="267" s="2" customFormat="1" ht="16.5" customHeight="1">
      <c r="A267" s="39"/>
      <c r="B267" s="40"/>
      <c r="C267" s="206" t="s">
        <v>396</v>
      </c>
      <c r="D267" s="206" t="s">
        <v>127</v>
      </c>
      <c r="E267" s="207" t="s">
        <v>886</v>
      </c>
      <c r="F267" s="208" t="s">
        <v>887</v>
      </c>
      <c r="G267" s="209" t="s">
        <v>130</v>
      </c>
      <c r="H267" s="210">
        <v>73</v>
      </c>
      <c r="I267" s="211"/>
      <c r="J267" s="212">
        <f>ROUND(I267*H267,2)</f>
        <v>0</v>
      </c>
      <c r="K267" s="208" t="s">
        <v>131</v>
      </c>
      <c r="L267" s="45"/>
      <c r="M267" s="213" t="s">
        <v>19</v>
      </c>
      <c r="N267" s="214" t="s">
        <v>40</v>
      </c>
      <c r="O267" s="85"/>
      <c r="P267" s="215">
        <f>O267*H267</f>
        <v>0</v>
      </c>
      <c r="Q267" s="215">
        <v>0.0014400000000000001</v>
      </c>
      <c r="R267" s="215">
        <f>Q267*H267</f>
        <v>0.10512000000000001</v>
      </c>
      <c r="S267" s="215">
        <v>0</v>
      </c>
      <c r="T267" s="216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17" t="s">
        <v>132</v>
      </c>
      <c r="AT267" s="217" t="s">
        <v>127</v>
      </c>
      <c r="AU267" s="217" t="s">
        <v>79</v>
      </c>
      <c r="AY267" s="18" t="s">
        <v>125</v>
      </c>
      <c r="BE267" s="218">
        <f>IF(N267="základní",J267,0)</f>
        <v>0</v>
      </c>
      <c r="BF267" s="218">
        <f>IF(N267="snížená",J267,0)</f>
        <v>0</v>
      </c>
      <c r="BG267" s="218">
        <f>IF(N267="zákl. přenesená",J267,0)</f>
        <v>0</v>
      </c>
      <c r="BH267" s="218">
        <f>IF(N267="sníž. přenesená",J267,0)</f>
        <v>0</v>
      </c>
      <c r="BI267" s="218">
        <f>IF(N267="nulová",J267,0)</f>
        <v>0</v>
      </c>
      <c r="BJ267" s="18" t="s">
        <v>77</v>
      </c>
      <c r="BK267" s="218">
        <f>ROUND(I267*H267,2)</f>
        <v>0</v>
      </c>
      <c r="BL267" s="18" t="s">
        <v>132</v>
      </c>
      <c r="BM267" s="217" t="s">
        <v>888</v>
      </c>
    </row>
    <row r="268" s="2" customFormat="1">
      <c r="A268" s="39"/>
      <c r="B268" s="40"/>
      <c r="C268" s="41"/>
      <c r="D268" s="219" t="s">
        <v>134</v>
      </c>
      <c r="E268" s="41"/>
      <c r="F268" s="220" t="s">
        <v>889</v>
      </c>
      <c r="G268" s="41"/>
      <c r="H268" s="41"/>
      <c r="I268" s="221"/>
      <c r="J268" s="41"/>
      <c r="K268" s="41"/>
      <c r="L268" s="45"/>
      <c r="M268" s="222"/>
      <c r="N268" s="223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134</v>
      </c>
      <c r="AU268" s="18" t="s">
        <v>79</v>
      </c>
    </row>
    <row r="269" s="2" customFormat="1">
      <c r="A269" s="39"/>
      <c r="B269" s="40"/>
      <c r="C269" s="41"/>
      <c r="D269" s="224" t="s">
        <v>136</v>
      </c>
      <c r="E269" s="41"/>
      <c r="F269" s="225" t="s">
        <v>890</v>
      </c>
      <c r="G269" s="41"/>
      <c r="H269" s="41"/>
      <c r="I269" s="221"/>
      <c r="J269" s="41"/>
      <c r="K269" s="41"/>
      <c r="L269" s="45"/>
      <c r="M269" s="222"/>
      <c r="N269" s="223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136</v>
      </c>
      <c r="AU269" s="18" t="s">
        <v>79</v>
      </c>
    </row>
    <row r="270" s="13" customFormat="1">
      <c r="A270" s="13"/>
      <c r="B270" s="226"/>
      <c r="C270" s="227"/>
      <c r="D270" s="219" t="s">
        <v>144</v>
      </c>
      <c r="E270" s="228" t="s">
        <v>19</v>
      </c>
      <c r="F270" s="229" t="s">
        <v>891</v>
      </c>
      <c r="G270" s="227"/>
      <c r="H270" s="230">
        <v>30.719999999999999</v>
      </c>
      <c r="I270" s="231"/>
      <c r="J270" s="227"/>
      <c r="K270" s="227"/>
      <c r="L270" s="232"/>
      <c r="M270" s="233"/>
      <c r="N270" s="234"/>
      <c r="O270" s="234"/>
      <c r="P270" s="234"/>
      <c r="Q270" s="234"/>
      <c r="R270" s="234"/>
      <c r="S270" s="234"/>
      <c r="T270" s="235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6" t="s">
        <v>144</v>
      </c>
      <c r="AU270" s="236" t="s">
        <v>79</v>
      </c>
      <c r="AV270" s="13" t="s">
        <v>79</v>
      </c>
      <c r="AW270" s="13" t="s">
        <v>31</v>
      </c>
      <c r="AX270" s="13" t="s">
        <v>69</v>
      </c>
      <c r="AY270" s="236" t="s">
        <v>125</v>
      </c>
    </row>
    <row r="271" s="13" customFormat="1">
      <c r="A271" s="13"/>
      <c r="B271" s="226"/>
      <c r="C271" s="227"/>
      <c r="D271" s="219" t="s">
        <v>144</v>
      </c>
      <c r="E271" s="228" t="s">
        <v>19</v>
      </c>
      <c r="F271" s="229" t="s">
        <v>892</v>
      </c>
      <c r="G271" s="227"/>
      <c r="H271" s="230">
        <v>42.280000000000001</v>
      </c>
      <c r="I271" s="231"/>
      <c r="J271" s="227"/>
      <c r="K271" s="227"/>
      <c r="L271" s="232"/>
      <c r="M271" s="233"/>
      <c r="N271" s="234"/>
      <c r="O271" s="234"/>
      <c r="P271" s="234"/>
      <c r="Q271" s="234"/>
      <c r="R271" s="234"/>
      <c r="S271" s="234"/>
      <c r="T271" s="23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6" t="s">
        <v>144</v>
      </c>
      <c r="AU271" s="236" t="s">
        <v>79</v>
      </c>
      <c r="AV271" s="13" t="s">
        <v>79</v>
      </c>
      <c r="AW271" s="13" t="s">
        <v>31</v>
      </c>
      <c r="AX271" s="13" t="s">
        <v>69</v>
      </c>
      <c r="AY271" s="236" t="s">
        <v>125</v>
      </c>
    </row>
    <row r="272" s="14" customFormat="1">
      <c r="A272" s="14"/>
      <c r="B272" s="237"/>
      <c r="C272" s="238"/>
      <c r="D272" s="219" t="s">
        <v>144</v>
      </c>
      <c r="E272" s="239" t="s">
        <v>19</v>
      </c>
      <c r="F272" s="240" t="s">
        <v>166</v>
      </c>
      <c r="G272" s="238"/>
      <c r="H272" s="241">
        <v>73</v>
      </c>
      <c r="I272" s="242"/>
      <c r="J272" s="238"/>
      <c r="K272" s="238"/>
      <c r="L272" s="243"/>
      <c r="M272" s="244"/>
      <c r="N272" s="245"/>
      <c r="O272" s="245"/>
      <c r="P272" s="245"/>
      <c r="Q272" s="245"/>
      <c r="R272" s="245"/>
      <c r="S272" s="245"/>
      <c r="T272" s="246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7" t="s">
        <v>144</v>
      </c>
      <c r="AU272" s="247" t="s">
        <v>79</v>
      </c>
      <c r="AV272" s="14" t="s">
        <v>132</v>
      </c>
      <c r="AW272" s="14" t="s">
        <v>31</v>
      </c>
      <c r="AX272" s="14" t="s">
        <v>77</v>
      </c>
      <c r="AY272" s="247" t="s">
        <v>125</v>
      </c>
    </row>
    <row r="273" s="2" customFormat="1" ht="16.5" customHeight="1">
      <c r="A273" s="39"/>
      <c r="B273" s="40"/>
      <c r="C273" s="206" t="s">
        <v>88</v>
      </c>
      <c r="D273" s="206" t="s">
        <v>127</v>
      </c>
      <c r="E273" s="207" t="s">
        <v>893</v>
      </c>
      <c r="F273" s="208" t="s">
        <v>894</v>
      </c>
      <c r="G273" s="209" t="s">
        <v>130</v>
      </c>
      <c r="H273" s="210">
        <v>73</v>
      </c>
      <c r="I273" s="211"/>
      <c r="J273" s="212">
        <f>ROUND(I273*H273,2)</f>
        <v>0</v>
      </c>
      <c r="K273" s="208" t="s">
        <v>131</v>
      </c>
      <c r="L273" s="45"/>
      <c r="M273" s="213" t="s">
        <v>19</v>
      </c>
      <c r="N273" s="214" t="s">
        <v>40</v>
      </c>
      <c r="O273" s="85"/>
      <c r="P273" s="215">
        <f>O273*H273</f>
        <v>0</v>
      </c>
      <c r="Q273" s="215">
        <v>4.0000000000000003E-05</v>
      </c>
      <c r="R273" s="215">
        <f>Q273*H273</f>
        <v>0.0029200000000000003</v>
      </c>
      <c r="S273" s="215">
        <v>0</v>
      </c>
      <c r="T273" s="216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17" t="s">
        <v>132</v>
      </c>
      <c r="AT273" s="217" t="s">
        <v>127</v>
      </c>
      <c r="AU273" s="217" t="s">
        <v>79</v>
      </c>
      <c r="AY273" s="18" t="s">
        <v>125</v>
      </c>
      <c r="BE273" s="218">
        <f>IF(N273="základní",J273,0)</f>
        <v>0</v>
      </c>
      <c r="BF273" s="218">
        <f>IF(N273="snížená",J273,0)</f>
        <v>0</v>
      </c>
      <c r="BG273" s="218">
        <f>IF(N273="zákl. přenesená",J273,0)</f>
        <v>0</v>
      </c>
      <c r="BH273" s="218">
        <f>IF(N273="sníž. přenesená",J273,0)</f>
        <v>0</v>
      </c>
      <c r="BI273" s="218">
        <f>IF(N273="nulová",J273,0)</f>
        <v>0</v>
      </c>
      <c r="BJ273" s="18" t="s">
        <v>77</v>
      </c>
      <c r="BK273" s="218">
        <f>ROUND(I273*H273,2)</f>
        <v>0</v>
      </c>
      <c r="BL273" s="18" t="s">
        <v>132</v>
      </c>
      <c r="BM273" s="217" t="s">
        <v>895</v>
      </c>
    </row>
    <row r="274" s="2" customFormat="1">
      <c r="A274" s="39"/>
      <c r="B274" s="40"/>
      <c r="C274" s="41"/>
      <c r="D274" s="219" t="s">
        <v>134</v>
      </c>
      <c r="E274" s="41"/>
      <c r="F274" s="220" t="s">
        <v>896</v>
      </c>
      <c r="G274" s="41"/>
      <c r="H274" s="41"/>
      <c r="I274" s="221"/>
      <c r="J274" s="41"/>
      <c r="K274" s="41"/>
      <c r="L274" s="45"/>
      <c r="M274" s="222"/>
      <c r="N274" s="223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134</v>
      </c>
      <c r="AU274" s="18" t="s">
        <v>79</v>
      </c>
    </row>
    <row r="275" s="2" customFormat="1">
      <c r="A275" s="39"/>
      <c r="B275" s="40"/>
      <c r="C275" s="41"/>
      <c r="D275" s="224" t="s">
        <v>136</v>
      </c>
      <c r="E275" s="41"/>
      <c r="F275" s="225" t="s">
        <v>897</v>
      </c>
      <c r="G275" s="41"/>
      <c r="H275" s="41"/>
      <c r="I275" s="221"/>
      <c r="J275" s="41"/>
      <c r="K275" s="41"/>
      <c r="L275" s="45"/>
      <c r="M275" s="222"/>
      <c r="N275" s="223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136</v>
      </c>
      <c r="AU275" s="18" t="s">
        <v>79</v>
      </c>
    </row>
    <row r="276" s="2" customFormat="1" ht="16.5" customHeight="1">
      <c r="A276" s="39"/>
      <c r="B276" s="40"/>
      <c r="C276" s="206" t="s">
        <v>414</v>
      </c>
      <c r="D276" s="206" t="s">
        <v>127</v>
      </c>
      <c r="E276" s="207" t="s">
        <v>898</v>
      </c>
      <c r="F276" s="208" t="s">
        <v>899</v>
      </c>
      <c r="G276" s="209" t="s">
        <v>229</v>
      </c>
      <c r="H276" s="210">
        <v>5.1840000000000002</v>
      </c>
      <c r="I276" s="211"/>
      <c r="J276" s="212">
        <f>ROUND(I276*H276,2)</f>
        <v>0</v>
      </c>
      <c r="K276" s="208" t="s">
        <v>131</v>
      </c>
      <c r="L276" s="45"/>
      <c r="M276" s="213" t="s">
        <v>19</v>
      </c>
      <c r="N276" s="214" t="s">
        <v>40</v>
      </c>
      <c r="O276" s="85"/>
      <c r="P276" s="215">
        <f>O276*H276</f>
        <v>0</v>
      </c>
      <c r="Q276" s="215">
        <v>1.0383</v>
      </c>
      <c r="R276" s="215">
        <f>Q276*H276</f>
        <v>5.3825472000000003</v>
      </c>
      <c r="S276" s="215">
        <v>0</v>
      </c>
      <c r="T276" s="216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17" t="s">
        <v>132</v>
      </c>
      <c r="AT276" s="217" t="s">
        <v>127</v>
      </c>
      <c r="AU276" s="217" t="s">
        <v>79</v>
      </c>
      <c r="AY276" s="18" t="s">
        <v>125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18" t="s">
        <v>77</v>
      </c>
      <c r="BK276" s="218">
        <f>ROUND(I276*H276,2)</f>
        <v>0</v>
      </c>
      <c r="BL276" s="18" t="s">
        <v>132</v>
      </c>
      <c r="BM276" s="217" t="s">
        <v>900</v>
      </c>
    </row>
    <row r="277" s="2" customFormat="1">
      <c r="A277" s="39"/>
      <c r="B277" s="40"/>
      <c r="C277" s="41"/>
      <c r="D277" s="219" t="s">
        <v>134</v>
      </c>
      <c r="E277" s="41"/>
      <c r="F277" s="220" t="s">
        <v>901</v>
      </c>
      <c r="G277" s="41"/>
      <c r="H277" s="41"/>
      <c r="I277" s="221"/>
      <c r="J277" s="41"/>
      <c r="K277" s="41"/>
      <c r="L277" s="45"/>
      <c r="M277" s="222"/>
      <c r="N277" s="223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134</v>
      </c>
      <c r="AU277" s="18" t="s">
        <v>79</v>
      </c>
    </row>
    <row r="278" s="2" customFormat="1">
      <c r="A278" s="39"/>
      <c r="B278" s="40"/>
      <c r="C278" s="41"/>
      <c r="D278" s="224" t="s">
        <v>136</v>
      </c>
      <c r="E278" s="41"/>
      <c r="F278" s="225" t="s">
        <v>902</v>
      </c>
      <c r="G278" s="41"/>
      <c r="H278" s="41"/>
      <c r="I278" s="221"/>
      <c r="J278" s="41"/>
      <c r="K278" s="41"/>
      <c r="L278" s="45"/>
      <c r="M278" s="222"/>
      <c r="N278" s="223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136</v>
      </c>
      <c r="AU278" s="18" t="s">
        <v>79</v>
      </c>
    </row>
    <row r="279" s="13" customFormat="1">
      <c r="A279" s="13"/>
      <c r="B279" s="226"/>
      <c r="C279" s="227"/>
      <c r="D279" s="219" t="s">
        <v>144</v>
      </c>
      <c r="E279" s="228" t="s">
        <v>19</v>
      </c>
      <c r="F279" s="229" t="s">
        <v>903</v>
      </c>
      <c r="G279" s="227"/>
      <c r="H279" s="230">
        <v>5.1840000000000002</v>
      </c>
      <c r="I279" s="231"/>
      <c r="J279" s="227"/>
      <c r="K279" s="227"/>
      <c r="L279" s="232"/>
      <c r="M279" s="233"/>
      <c r="N279" s="234"/>
      <c r="O279" s="234"/>
      <c r="P279" s="234"/>
      <c r="Q279" s="234"/>
      <c r="R279" s="234"/>
      <c r="S279" s="234"/>
      <c r="T279" s="235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6" t="s">
        <v>144</v>
      </c>
      <c r="AU279" s="236" t="s">
        <v>79</v>
      </c>
      <c r="AV279" s="13" t="s">
        <v>79</v>
      </c>
      <c r="AW279" s="13" t="s">
        <v>31</v>
      </c>
      <c r="AX279" s="13" t="s">
        <v>77</v>
      </c>
      <c r="AY279" s="236" t="s">
        <v>125</v>
      </c>
    </row>
    <row r="280" s="2" customFormat="1" ht="16.5" customHeight="1">
      <c r="A280" s="39"/>
      <c r="B280" s="40"/>
      <c r="C280" s="206" t="s">
        <v>421</v>
      </c>
      <c r="D280" s="206" t="s">
        <v>127</v>
      </c>
      <c r="E280" s="207" t="s">
        <v>904</v>
      </c>
      <c r="F280" s="208" t="s">
        <v>905</v>
      </c>
      <c r="G280" s="209" t="s">
        <v>694</v>
      </c>
      <c r="H280" s="210">
        <v>60</v>
      </c>
      <c r="I280" s="211"/>
      <c r="J280" s="212">
        <f>ROUND(I280*H280,2)</f>
        <v>0</v>
      </c>
      <c r="K280" s="208" t="s">
        <v>131</v>
      </c>
      <c r="L280" s="45"/>
      <c r="M280" s="213" t="s">
        <v>19</v>
      </c>
      <c r="N280" s="214" t="s">
        <v>40</v>
      </c>
      <c r="O280" s="85"/>
      <c r="P280" s="215">
        <f>O280*H280</f>
        <v>0</v>
      </c>
      <c r="Q280" s="215">
        <v>0.00013999999999999999</v>
      </c>
      <c r="R280" s="215">
        <f>Q280*H280</f>
        <v>0.0083999999999999995</v>
      </c>
      <c r="S280" s="215">
        <v>0</v>
      </c>
      <c r="T280" s="216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7" t="s">
        <v>132</v>
      </c>
      <c r="AT280" s="217" t="s">
        <v>127</v>
      </c>
      <c r="AU280" s="217" t="s">
        <v>79</v>
      </c>
      <c r="AY280" s="18" t="s">
        <v>125</v>
      </c>
      <c r="BE280" s="218">
        <f>IF(N280="základní",J280,0)</f>
        <v>0</v>
      </c>
      <c r="BF280" s="218">
        <f>IF(N280="snížená",J280,0)</f>
        <v>0</v>
      </c>
      <c r="BG280" s="218">
        <f>IF(N280="zákl. přenesená",J280,0)</f>
        <v>0</v>
      </c>
      <c r="BH280" s="218">
        <f>IF(N280="sníž. přenesená",J280,0)</f>
        <v>0</v>
      </c>
      <c r="BI280" s="218">
        <f>IF(N280="nulová",J280,0)</f>
        <v>0</v>
      </c>
      <c r="BJ280" s="18" t="s">
        <v>77</v>
      </c>
      <c r="BK280" s="218">
        <f>ROUND(I280*H280,2)</f>
        <v>0</v>
      </c>
      <c r="BL280" s="18" t="s">
        <v>132</v>
      </c>
      <c r="BM280" s="217" t="s">
        <v>906</v>
      </c>
    </row>
    <row r="281" s="2" customFormat="1">
      <c r="A281" s="39"/>
      <c r="B281" s="40"/>
      <c r="C281" s="41"/>
      <c r="D281" s="219" t="s">
        <v>134</v>
      </c>
      <c r="E281" s="41"/>
      <c r="F281" s="220" t="s">
        <v>907</v>
      </c>
      <c r="G281" s="41"/>
      <c r="H281" s="41"/>
      <c r="I281" s="221"/>
      <c r="J281" s="41"/>
      <c r="K281" s="41"/>
      <c r="L281" s="45"/>
      <c r="M281" s="222"/>
      <c r="N281" s="223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134</v>
      </c>
      <c r="AU281" s="18" t="s">
        <v>79</v>
      </c>
    </row>
    <row r="282" s="2" customFormat="1">
      <c r="A282" s="39"/>
      <c r="B282" s="40"/>
      <c r="C282" s="41"/>
      <c r="D282" s="224" t="s">
        <v>136</v>
      </c>
      <c r="E282" s="41"/>
      <c r="F282" s="225" t="s">
        <v>908</v>
      </c>
      <c r="G282" s="41"/>
      <c r="H282" s="41"/>
      <c r="I282" s="221"/>
      <c r="J282" s="41"/>
      <c r="K282" s="41"/>
      <c r="L282" s="45"/>
      <c r="M282" s="222"/>
      <c r="N282" s="223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136</v>
      </c>
      <c r="AU282" s="18" t="s">
        <v>79</v>
      </c>
    </row>
    <row r="283" s="13" customFormat="1">
      <c r="A283" s="13"/>
      <c r="B283" s="226"/>
      <c r="C283" s="227"/>
      <c r="D283" s="219" t="s">
        <v>144</v>
      </c>
      <c r="E283" s="228" t="s">
        <v>19</v>
      </c>
      <c r="F283" s="229" t="s">
        <v>909</v>
      </c>
      <c r="G283" s="227"/>
      <c r="H283" s="230">
        <v>60</v>
      </c>
      <c r="I283" s="231"/>
      <c r="J283" s="227"/>
      <c r="K283" s="227"/>
      <c r="L283" s="232"/>
      <c r="M283" s="233"/>
      <c r="N283" s="234"/>
      <c r="O283" s="234"/>
      <c r="P283" s="234"/>
      <c r="Q283" s="234"/>
      <c r="R283" s="234"/>
      <c r="S283" s="234"/>
      <c r="T283" s="235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6" t="s">
        <v>144</v>
      </c>
      <c r="AU283" s="236" t="s">
        <v>79</v>
      </c>
      <c r="AV283" s="13" t="s">
        <v>79</v>
      </c>
      <c r="AW283" s="13" t="s">
        <v>31</v>
      </c>
      <c r="AX283" s="13" t="s">
        <v>77</v>
      </c>
      <c r="AY283" s="236" t="s">
        <v>125</v>
      </c>
    </row>
    <row r="284" s="2" customFormat="1" ht="16.5" customHeight="1">
      <c r="A284" s="39"/>
      <c r="B284" s="40"/>
      <c r="C284" s="206" t="s">
        <v>427</v>
      </c>
      <c r="D284" s="206" t="s">
        <v>127</v>
      </c>
      <c r="E284" s="207" t="s">
        <v>910</v>
      </c>
      <c r="F284" s="208" t="s">
        <v>911</v>
      </c>
      <c r="G284" s="209" t="s">
        <v>694</v>
      </c>
      <c r="H284" s="210">
        <v>160</v>
      </c>
      <c r="I284" s="211"/>
      <c r="J284" s="212">
        <f>ROUND(I284*H284,2)</f>
        <v>0</v>
      </c>
      <c r="K284" s="208" t="s">
        <v>131</v>
      </c>
      <c r="L284" s="45"/>
      <c r="M284" s="213" t="s">
        <v>19</v>
      </c>
      <c r="N284" s="214" t="s">
        <v>40</v>
      </c>
      <c r="O284" s="85"/>
      <c r="P284" s="215">
        <f>O284*H284</f>
        <v>0</v>
      </c>
      <c r="Q284" s="215">
        <v>0.00014999999999999999</v>
      </c>
      <c r="R284" s="215">
        <f>Q284*H284</f>
        <v>0.023999999999999997</v>
      </c>
      <c r="S284" s="215">
        <v>0</v>
      </c>
      <c r="T284" s="216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17" t="s">
        <v>132</v>
      </c>
      <c r="AT284" s="217" t="s">
        <v>127</v>
      </c>
      <c r="AU284" s="217" t="s">
        <v>79</v>
      </c>
      <c r="AY284" s="18" t="s">
        <v>125</v>
      </c>
      <c r="BE284" s="218">
        <f>IF(N284="základní",J284,0)</f>
        <v>0</v>
      </c>
      <c r="BF284" s="218">
        <f>IF(N284="snížená",J284,0)</f>
        <v>0</v>
      </c>
      <c r="BG284" s="218">
        <f>IF(N284="zákl. přenesená",J284,0)</f>
        <v>0</v>
      </c>
      <c r="BH284" s="218">
        <f>IF(N284="sníž. přenesená",J284,0)</f>
        <v>0</v>
      </c>
      <c r="BI284" s="218">
        <f>IF(N284="nulová",J284,0)</f>
        <v>0</v>
      </c>
      <c r="BJ284" s="18" t="s">
        <v>77</v>
      </c>
      <c r="BK284" s="218">
        <f>ROUND(I284*H284,2)</f>
        <v>0</v>
      </c>
      <c r="BL284" s="18" t="s">
        <v>132</v>
      </c>
      <c r="BM284" s="217" t="s">
        <v>912</v>
      </c>
    </row>
    <row r="285" s="2" customFormat="1">
      <c r="A285" s="39"/>
      <c r="B285" s="40"/>
      <c r="C285" s="41"/>
      <c r="D285" s="219" t="s">
        <v>134</v>
      </c>
      <c r="E285" s="41"/>
      <c r="F285" s="220" t="s">
        <v>913</v>
      </c>
      <c r="G285" s="41"/>
      <c r="H285" s="41"/>
      <c r="I285" s="221"/>
      <c r="J285" s="41"/>
      <c r="K285" s="41"/>
      <c r="L285" s="45"/>
      <c r="M285" s="222"/>
      <c r="N285" s="223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134</v>
      </c>
      <c r="AU285" s="18" t="s">
        <v>79</v>
      </c>
    </row>
    <row r="286" s="2" customFormat="1">
      <c r="A286" s="39"/>
      <c r="B286" s="40"/>
      <c r="C286" s="41"/>
      <c r="D286" s="224" t="s">
        <v>136</v>
      </c>
      <c r="E286" s="41"/>
      <c r="F286" s="225" t="s">
        <v>914</v>
      </c>
      <c r="G286" s="41"/>
      <c r="H286" s="41"/>
      <c r="I286" s="221"/>
      <c r="J286" s="41"/>
      <c r="K286" s="41"/>
      <c r="L286" s="45"/>
      <c r="M286" s="222"/>
      <c r="N286" s="223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136</v>
      </c>
      <c r="AU286" s="18" t="s">
        <v>79</v>
      </c>
    </row>
    <row r="287" s="13" customFormat="1">
      <c r="A287" s="13"/>
      <c r="B287" s="226"/>
      <c r="C287" s="227"/>
      <c r="D287" s="219" t="s">
        <v>144</v>
      </c>
      <c r="E287" s="228" t="s">
        <v>19</v>
      </c>
      <c r="F287" s="229" t="s">
        <v>915</v>
      </c>
      <c r="G287" s="227"/>
      <c r="H287" s="230">
        <v>160</v>
      </c>
      <c r="I287" s="231"/>
      <c r="J287" s="227"/>
      <c r="K287" s="227"/>
      <c r="L287" s="232"/>
      <c r="M287" s="233"/>
      <c r="N287" s="234"/>
      <c r="O287" s="234"/>
      <c r="P287" s="234"/>
      <c r="Q287" s="234"/>
      <c r="R287" s="234"/>
      <c r="S287" s="234"/>
      <c r="T287" s="235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6" t="s">
        <v>144</v>
      </c>
      <c r="AU287" s="236" t="s">
        <v>79</v>
      </c>
      <c r="AV287" s="13" t="s">
        <v>79</v>
      </c>
      <c r="AW287" s="13" t="s">
        <v>31</v>
      </c>
      <c r="AX287" s="13" t="s">
        <v>77</v>
      </c>
      <c r="AY287" s="236" t="s">
        <v>125</v>
      </c>
    </row>
    <row r="288" s="2" customFormat="1" ht="16.5" customHeight="1">
      <c r="A288" s="39"/>
      <c r="B288" s="40"/>
      <c r="C288" s="248" t="s">
        <v>433</v>
      </c>
      <c r="D288" s="248" t="s">
        <v>292</v>
      </c>
      <c r="E288" s="249" t="s">
        <v>916</v>
      </c>
      <c r="F288" s="250" t="s">
        <v>917</v>
      </c>
      <c r="G288" s="251" t="s">
        <v>229</v>
      </c>
      <c r="H288" s="252">
        <v>15.84</v>
      </c>
      <c r="I288" s="253"/>
      <c r="J288" s="254">
        <f>ROUND(I288*H288,2)</f>
        <v>0</v>
      </c>
      <c r="K288" s="250" t="s">
        <v>131</v>
      </c>
      <c r="L288" s="255"/>
      <c r="M288" s="256" t="s">
        <v>19</v>
      </c>
      <c r="N288" s="257" t="s">
        <v>40</v>
      </c>
      <c r="O288" s="85"/>
      <c r="P288" s="215">
        <f>O288*H288</f>
        <v>0</v>
      </c>
      <c r="Q288" s="215">
        <v>1</v>
      </c>
      <c r="R288" s="215">
        <f>Q288*H288</f>
        <v>15.84</v>
      </c>
      <c r="S288" s="215">
        <v>0</v>
      </c>
      <c r="T288" s="216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17" t="s">
        <v>188</v>
      </c>
      <c r="AT288" s="217" t="s">
        <v>292</v>
      </c>
      <c r="AU288" s="217" t="s">
        <v>79</v>
      </c>
      <c r="AY288" s="18" t="s">
        <v>125</v>
      </c>
      <c r="BE288" s="218">
        <f>IF(N288="základní",J288,0)</f>
        <v>0</v>
      </c>
      <c r="BF288" s="218">
        <f>IF(N288="snížená",J288,0)</f>
        <v>0</v>
      </c>
      <c r="BG288" s="218">
        <f>IF(N288="zákl. přenesená",J288,0)</f>
        <v>0</v>
      </c>
      <c r="BH288" s="218">
        <f>IF(N288="sníž. přenesená",J288,0)</f>
        <v>0</v>
      </c>
      <c r="BI288" s="218">
        <f>IF(N288="nulová",J288,0)</f>
        <v>0</v>
      </c>
      <c r="BJ288" s="18" t="s">
        <v>77</v>
      </c>
      <c r="BK288" s="218">
        <f>ROUND(I288*H288,2)</f>
        <v>0</v>
      </c>
      <c r="BL288" s="18" t="s">
        <v>132</v>
      </c>
      <c r="BM288" s="217" t="s">
        <v>918</v>
      </c>
    </row>
    <row r="289" s="2" customFormat="1">
      <c r="A289" s="39"/>
      <c r="B289" s="40"/>
      <c r="C289" s="41"/>
      <c r="D289" s="219" t="s">
        <v>134</v>
      </c>
      <c r="E289" s="41"/>
      <c r="F289" s="220" t="s">
        <v>917</v>
      </c>
      <c r="G289" s="41"/>
      <c r="H289" s="41"/>
      <c r="I289" s="221"/>
      <c r="J289" s="41"/>
      <c r="K289" s="41"/>
      <c r="L289" s="45"/>
      <c r="M289" s="222"/>
      <c r="N289" s="223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134</v>
      </c>
      <c r="AU289" s="18" t="s">
        <v>79</v>
      </c>
    </row>
    <row r="290" s="13" customFormat="1">
      <c r="A290" s="13"/>
      <c r="B290" s="226"/>
      <c r="C290" s="227"/>
      <c r="D290" s="219" t="s">
        <v>144</v>
      </c>
      <c r="E290" s="228" t="s">
        <v>19</v>
      </c>
      <c r="F290" s="229" t="s">
        <v>919</v>
      </c>
      <c r="G290" s="227"/>
      <c r="H290" s="230">
        <v>15.84</v>
      </c>
      <c r="I290" s="231"/>
      <c r="J290" s="227"/>
      <c r="K290" s="227"/>
      <c r="L290" s="232"/>
      <c r="M290" s="233"/>
      <c r="N290" s="234"/>
      <c r="O290" s="234"/>
      <c r="P290" s="234"/>
      <c r="Q290" s="234"/>
      <c r="R290" s="234"/>
      <c r="S290" s="234"/>
      <c r="T290" s="235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6" t="s">
        <v>144</v>
      </c>
      <c r="AU290" s="236" t="s">
        <v>79</v>
      </c>
      <c r="AV290" s="13" t="s">
        <v>79</v>
      </c>
      <c r="AW290" s="13" t="s">
        <v>31</v>
      </c>
      <c r="AX290" s="13" t="s">
        <v>77</v>
      </c>
      <c r="AY290" s="236" t="s">
        <v>125</v>
      </c>
    </row>
    <row r="291" s="2" customFormat="1" ht="16.5" customHeight="1">
      <c r="A291" s="39"/>
      <c r="B291" s="40"/>
      <c r="C291" s="248" t="s">
        <v>438</v>
      </c>
      <c r="D291" s="248" t="s">
        <v>292</v>
      </c>
      <c r="E291" s="249" t="s">
        <v>920</v>
      </c>
      <c r="F291" s="250" t="s">
        <v>921</v>
      </c>
      <c r="G291" s="251" t="s">
        <v>140</v>
      </c>
      <c r="H291" s="252">
        <v>6</v>
      </c>
      <c r="I291" s="253"/>
      <c r="J291" s="254">
        <f>ROUND(I291*H291,2)</f>
        <v>0</v>
      </c>
      <c r="K291" s="250" t="s">
        <v>131</v>
      </c>
      <c r="L291" s="255"/>
      <c r="M291" s="256" t="s">
        <v>19</v>
      </c>
      <c r="N291" s="257" t="s">
        <v>40</v>
      </c>
      <c r="O291" s="85"/>
      <c r="P291" s="215">
        <f>O291*H291</f>
        <v>0</v>
      </c>
      <c r="Q291" s="215">
        <v>0</v>
      </c>
      <c r="R291" s="215">
        <f>Q291*H291</f>
        <v>0</v>
      </c>
      <c r="S291" s="215">
        <v>0</v>
      </c>
      <c r="T291" s="216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17" t="s">
        <v>188</v>
      </c>
      <c r="AT291" s="217" t="s">
        <v>292</v>
      </c>
      <c r="AU291" s="217" t="s">
        <v>79</v>
      </c>
      <c r="AY291" s="18" t="s">
        <v>125</v>
      </c>
      <c r="BE291" s="218">
        <f>IF(N291="základní",J291,0)</f>
        <v>0</v>
      </c>
      <c r="BF291" s="218">
        <f>IF(N291="snížená",J291,0)</f>
        <v>0</v>
      </c>
      <c r="BG291" s="218">
        <f>IF(N291="zákl. přenesená",J291,0)</f>
        <v>0</v>
      </c>
      <c r="BH291" s="218">
        <f>IF(N291="sníž. přenesená",J291,0)</f>
        <v>0</v>
      </c>
      <c r="BI291" s="218">
        <f>IF(N291="nulová",J291,0)</f>
        <v>0</v>
      </c>
      <c r="BJ291" s="18" t="s">
        <v>77</v>
      </c>
      <c r="BK291" s="218">
        <f>ROUND(I291*H291,2)</f>
        <v>0</v>
      </c>
      <c r="BL291" s="18" t="s">
        <v>132</v>
      </c>
      <c r="BM291" s="217" t="s">
        <v>922</v>
      </c>
    </row>
    <row r="292" s="2" customFormat="1">
      <c r="A292" s="39"/>
      <c r="B292" s="40"/>
      <c r="C292" s="41"/>
      <c r="D292" s="219" t="s">
        <v>134</v>
      </c>
      <c r="E292" s="41"/>
      <c r="F292" s="220" t="s">
        <v>921</v>
      </c>
      <c r="G292" s="41"/>
      <c r="H292" s="41"/>
      <c r="I292" s="221"/>
      <c r="J292" s="41"/>
      <c r="K292" s="41"/>
      <c r="L292" s="45"/>
      <c r="M292" s="222"/>
      <c r="N292" s="223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134</v>
      </c>
      <c r="AU292" s="18" t="s">
        <v>79</v>
      </c>
    </row>
    <row r="293" s="13" customFormat="1">
      <c r="A293" s="13"/>
      <c r="B293" s="226"/>
      <c r="C293" s="227"/>
      <c r="D293" s="219" t="s">
        <v>144</v>
      </c>
      <c r="E293" s="228" t="s">
        <v>19</v>
      </c>
      <c r="F293" s="229" t="s">
        <v>923</v>
      </c>
      <c r="G293" s="227"/>
      <c r="H293" s="230">
        <v>6</v>
      </c>
      <c r="I293" s="231"/>
      <c r="J293" s="227"/>
      <c r="K293" s="227"/>
      <c r="L293" s="232"/>
      <c r="M293" s="233"/>
      <c r="N293" s="234"/>
      <c r="O293" s="234"/>
      <c r="P293" s="234"/>
      <c r="Q293" s="234"/>
      <c r="R293" s="234"/>
      <c r="S293" s="234"/>
      <c r="T293" s="235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6" t="s">
        <v>144</v>
      </c>
      <c r="AU293" s="236" t="s">
        <v>79</v>
      </c>
      <c r="AV293" s="13" t="s">
        <v>79</v>
      </c>
      <c r="AW293" s="13" t="s">
        <v>31</v>
      </c>
      <c r="AX293" s="13" t="s">
        <v>77</v>
      </c>
      <c r="AY293" s="236" t="s">
        <v>125</v>
      </c>
    </row>
    <row r="294" s="2" customFormat="1" ht="16.5" customHeight="1">
      <c r="A294" s="39"/>
      <c r="B294" s="40"/>
      <c r="C294" s="206" t="s">
        <v>446</v>
      </c>
      <c r="D294" s="206" t="s">
        <v>127</v>
      </c>
      <c r="E294" s="207" t="s">
        <v>924</v>
      </c>
      <c r="F294" s="208" t="s">
        <v>925</v>
      </c>
      <c r="G294" s="209" t="s">
        <v>334</v>
      </c>
      <c r="H294" s="210">
        <v>80</v>
      </c>
      <c r="I294" s="211"/>
      <c r="J294" s="212">
        <f>ROUND(I294*H294,2)</f>
        <v>0</v>
      </c>
      <c r="K294" s="208" t="s">
        <v>131</v>
      </c>
      <c r="L294" s="45"/>
      <c r="M294" s="213" t="s">
        <v>19</v>
      </c>
      <c r="N294" s="214" t="s">
        <v>40</v>
      </c>
      <c r="O294" s="85"/>
      <c r="P294" s="215">
        <f>O294*H294</f>
        <v>0</v>
      </c>
      <c r="Q294" s="215">
        <v>0.037010000000000001</v>
      </c>
      <c r="R294" s="215">
        <f>Q294*H294</f>
        <v>2.9607999999999999</v>
      </c>
      <c r="S294" s="215">
        <v>0</v>
      </c>
      <c r="T294" s="216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17" t="s">
        <v>132</v>
      </c>
      <c r="AT294" s="217" t="s">
        <v>127</v>
      </c>
      <c r="AU294" s="217" t="s">
        <v>79</v>
      </c>
      <c r="AY294" s="18" t="s">
        <v>125</v>
      </c>
      <c r="BE294" s="218">
        <f>IF(N294="základní",J294,0)</f>
        <v>0</v>
      </c>
      <c r="BF294" s="218">
        <f>IF(N294="snížená",J294,0)</f>
        <v>0</v>
      </c>
      <c r="BG294" s="218">
        <f>IF(N294="zákl. přenesená",J294,0)</f>
        <v>0</v>
      </c>
      <c r="BH294" s="218">
        <f>IF(N294="sníž. přenesená",J294,0)</f>
        <v>0</v>
      </c>
      <c r="BI294" s="218">
        <f>IF(N294="nulová",J294,0)</f>
        <v>0</v>
      </c>
      <c r="BJ294" s="18" t="s">
        <v>77</v>
      </c>
      <c r="BK294" s="218">
        <f>ROUND(I294*H294,2)</f>
        <v>0</v>
      </c>
      <c r="BL294" s="18" t="s">
        <v>132</v>
      </c>
      <c r="BM294" s="217" t="s">
        <v>926</v>
      </c>
    </row>
    <row r="295" s="2" customFormat="1">
      <c r="A295" s="39"/>
      <c r="B295" s="40"/>
      <c r="C295" s="41"/>
      <c r="D295" s="219" t="s">
        <v>134</v>
      </c>
      <c r="E295" s="41"/>
      <c r="F295" s="220" t="s">
        <v>927</v>
      </c>
      <c r="G295" s="41"/>
      <c r="H295" s="41"/>
      <c r="I295" s="221"/>
      <c r="J295" s="41"/>
      <c r="K295" s="41"/>
      <c r="L295" s="45"/>
      <c r="M295" s="222"/>
      <c r="N295" s="223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134</v>
      </c>
      <c r="AU295" s="18" t="s">
        <v>79</v>
      </c>
    </row>
    <row r="296" s="2" customFormat="1">
      <c r="A296" s="39"/>
      <c r="B296" s="40"/>
      <c r="C296" s="41"/>
      <c r="D296" s="224" t="s">
        <v>136</v>
      </c>
      <c r="E296" s="41"/>
      <c r="F296" s="225" t="s">
        <v>928</v>
      </c>
      <c r="G296" s="41"/>
      <c r="H296" s="41"/>
      <c r="I296" s="221"/>
      <c r="J296" s="41"/>
      <c r="K296" s="41"/>
      <c r="L296" s="45"/>
      <c r="M296" s="222"/>
      <c r="N296" s="223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136</v>
      </c>
      <c r="AU296" s="18" t="s">
        <v>79</v>
      </c>
    </row>
    <row r="297" s="13" customFormat="1">
      <c r="A297" s="13"/>
      <c r="B297" s="226"/>
      <c r="C297" s="227"/>
      <c r="D297" s="219" t="s">
        <v>144</v>
      </c>
      <c r="E297" s="228" t="s">
        <v>19</v>
      </c>
      <c r="F297" s="229" t="s">
        <v>929</v>
      </c>
      <c r="G297" s="227"/>
      <c r="H297" s="230">
        <v>80</v>
      </c>
      <c r="I297" s="231"/>
      <c r="J297" s="227"/>
      <c r="K297" s="227"/>
      <c r="L297" s="232"/>
      <c r="M297" s="233"/>
      <c r="N297" s="234"/>
      <c r="O297" s="234"/>
      <c r="P297" s="234"/>
      <c r="Q297" s="234"/>
      <c r="R297" s="234"/>
      <c r="S297" s="234"/>
      <c r="T297" s="23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6" t="s">
        <v>144</v>
      </c>
      <c r="AU297" s="236" t="s">
        <v>79</v>
      </c>
      <c r="AV297" s="13" t="s">
        <v>79</v>
      </c>
      <c r="AW297" s="13" t="s">
        <v>31</v>
      </c>
      <c r="AX297" s="13" t="s">
        <v>77</v>
      </c>
      <c r="AY297" s="236" t="s">
        <v>125</v>
      </c>
    </row>
    <row r="298" s="2" customFormat="1" ht="16.5" customHeight="1">
      <c r="A298" s="39"/>
      <c r="B298" s="40"/>
      <c r="C298" s="206" t="s">
        <v>454</v>
      </c>
      <c r="D298" s="206" t="s">
        <v>127</v>
      </c>
      <c r="E298" s="207" t="s">
        <v>930</v>
      </c>
      <c r="F298" s="208" t="s">
        <v>931</v>
      </c>
      <c r="G298" s="209" t="s">
        <v>334</v>
      </c>
      <c r="H298" s="210">
        <v>240</v>
      </c>
      <c r="I298" s="211"/>
      <c r="J298" s="212">
        <f>ROUND(I298*H298,2)</f>
        <v>0</v>
      </c>
      <c r="K298" s="208" t="s">
        <v>131</v>
      </c>
      <c r="L298" s="45"/>
      <c r="M298" s="213" t="s">
        <v>19</v>
      </c>
      <c r="N298" s="214" t="s">
        <v>40</v>
      </c>
      <c r="O298" s="85"/>
      <c r="P298" s="215">
        <f>O298*H298</f>
        <v>0</v>
      </c>
      <c r="Q298" s="215">
        <v>0.037010000000000001</v>
      </c>
      <c r="R298" s="215">
        <f>Q298*H298</f>
        <v>8.8824000000000005</v>
      </c>
      <c r="S298" s="215">
        <v>0</v>
      </c>
      <c r="T298" s="216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17" t="s">
        <v>132</v>
      </c>
      <c r="AT298" s="217" t="s">
        <v>127</v>
      </c>
      <c r="AU298" s="217" t="s">
        <v>79</v>
      </c>
      <c r="AY298" s="18" t="s">
        <v>125</v>
      </c>
      <c r="BE298" s="218">
        <f>IF(N298="základní",J298,0)</f>
        <v>0</v>
      </c>
      <c r="BF298" s="218">
        <f>IF(N298="snížená",J298,0)</f>
        <v>0</v>
      </c>
      <c r="BG298" s="218">
        <f>IF(N298="zákl. přenesená",J298,0)</f>
        <v>0</v>
      </c>
      <c r="BH298" s="218">
        <f>IF(N298="sníž. přenesená",J298,0)</f>
        <v>0</v>
      </c>
      <c r="BI298" s="218">
        <f>IF(N298="nulová",J298,0)</f>
        <v>0</v>
      </c>
      <c r="BJ298" s="18" t="s">
        <v>77</v>
      </c>
      <c r="BK298" s="218">
        <f>ROUND(I298*H298,2)</f>
        <v>0</v>
      </c>
      <c r="BL298" s="18" t="s">
        <v>132</v>
      </c>
      <c r="BM298" s="217" t="s">
        <v>932</v>
      </c>
    </row>
    <row r="299" s="2" customFormat="1">
      <c r="A299" s="39"/>
      <c r="B299" s="40"/>
      <c r="C299" s="41"/>
      <c r="D299" s="219" t="s">
        <v>134</v>
      </c>
      <c r="E299" s="41"/>
      <c r="F299" s="220" t="s">
        <v>933</v>
      </c>
      <c r="G299" s="41"/>
      <c r="H299" s="41"/>
      <c r="I299" s="221"/>
      <c r="J299" s="41"/>
      <c r="K299" s="41"/>
      <c r="L299" s="45"/>
      <c r="M299" s="222"/>
      <c r="N299" s="223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134</v>
      </c>
      <c r="AU299" s="18" t="s">
        <v>79</v>
      </c>
    </row>
    <row r="300" s="2" customFormat="1">
      <c r="A300" s="39"/>
      <c r="B300" s="40"/>
      <c r="C300" s="41"/>
      <c r="D300" s="224" t="s">
        <v>136</v>
      </c>
      <c r="E300" s="41"/>
      <c r="F300" s="225" t="s">
        <v>934</v>
      </c>
      <c r="G300" s="41"/>
      <c r="H300" s="41"/>
      <c r="I300" s="221"/>
      <c r="J300" s="41"/>
      <c r="K300" s="41"/>
      <c r="L300" s="45"/>
      <c r="M300" s="222"/>
      <c r="N300" s="223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136</v>
      </c>
      <c r="AU300" s="18" t="s">
        <v>79</v>
      </c>
    </row>
    <row r="301" s="13" customFormat="1">
      <c r="A301" s="13"/>
      <c r="B301" s="226"/>
      <c r="C301" s="227"/>
      <c r="D301" s="219" t="s">
        <v>144</v>
      </c>
      <c r="E301" s="228" t="s">
        <v>19</v>
      </c>
      <c r="F301" s="229" t="s">
        <v>935</v>
      </c>
      <c r="G301" s="227"/>
      <c r="H301" s="230">
        <v>240</v>
      </c>
      <c r="I301" s="231"/>
      <c r="J301" s="227"/>
      <c r="K301" s="227"/>
      <c r="L301" s="232"/>
      <c r="M301" s="233"/>
      <c r="N301" s="234"/>
      <c r="O301" s="234"/>
      <c r="P301" s="234"/>
      <c r="Q301" s="234"/>
      <c r="R301" s="234"/>
      <c r="S301" s="234"/>
      <c r="T301" s="235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6" t="s">
        <v>144</v>
      </c>
      <c r="AU301" s="236" t="s">
        <v>79</v>
      </c>
      <c r="AV301" s="13" t="s">
        <v>79</v>
      </c>
      <c r="AW301" s="13" t="s">
        <v>31</v>
      </c>
      <c r="AX301" s="13" t="s">
        <v>77</v>
      </c>
      <c r="AY301" s="236" t="s">
        <v>125</v>
      </c>
    </row>
    <row r="302" s="2" customFormat="1" ht="16.5" customHeight="1">
      <c r="A302" s="39"/>
      <c r="B302" s="40"/>
      <c r="C302" s="248" t="s">
        <v>458</v>
      </c>
      <c r="D302" s="248" t="s">
        <v>292</v>
      </c>
      <c r="E302" s="249" t="s">
        <v>936</v>
      </c>
      <c r="F302" s="250" t="s">
        <v>937</v>
      </c>
      <c r="G302" s="251" t="s">
        <v>334</v>
      </c>
      <c r="H302" s="252">
        <v>320</v>
      </c>
      <c r="I302" s="253"/>
      <c r="J302" s="254">
        <f>ROUND(I302*H302,2)</f>
        <v>0</v>
      </c>
      <c r="K302" s="250" t="s">
        <v>131</v>
      </c>
      <c r="L302" s="255"/>
      <c r="M302" s="256" t="s">
        <v>19</v>
      </c>
      <c r="N302" s="257" t="s">
        <v>40</v>
      </c>
      <c r="O302" s="85"/>
      <c r="P302" s="215">
        <f>O302*H302</f>
        <v>0</v>
      </c>
      <c r="Q302" s="215">
        <v>0.019480000000000001</v>
      </c>
      <c r="R302" s="215">
        <f>Q302*H302</f>
        <v>6.2336</v>
      </c>
      <c r="S302" s="215">
        <v>0</v>
      </c>
      <c r="T302" s="216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17" t="s">
        <v>188</v>
      </c>
      <c r="AT302" s="217" t="s">
        <v>292</v>
      </c>
      <c r="AU302" s="217" t="s">
        <v>79</v>
      </c>
      <c r="AY302" s="18" t="s">
        <v>125</v>
      </c>
      <c r="BE302" s="218">
        <f>IF(N302="základní",J302,0)</f>
        <v>0</v>
      </c>
      <c r="BF302" s="218">
        <f>IF(N302="snížená",J302,0)</f>
        <v>0</v>
      </c>
      <c r="BG302" s="218">
        <f>IF(N302="zákl. přenesená",J302,0)</f>
        <v>0</v>
      </c>
      <c r="BH302" s="218">
        <f>IF(N302="sníž. přenesená",J302,0)</f>
        <v>0</v>
      </c>
      <c r="BI302" s="218">
        <f>IF(N302="nulová",J302,0)</f>
        <v>0</v>
      </c>
      <c r="BJ302" s="18" t="s">
        <v>77</v>
      </c>
      <c r="BK302" s="218">
        <f>ROUND(I302*H302,2)</f>
        <v>0</v>
      </c>
      <c r="BL302" s="18" t="s">
        <v>132</v>
      </c>
      <c r="BM302" s="217" t="s">
        <v>938</v>
      </c>
    </row>
    <row r="303" s="2" customFormat="1">
      <c r="A303" s="39"/>
      <c r="B303" s="40"/>
      <c r="C303" s="41"/>
      <c r="D303" s="219" t="s">
        <v>134</v>
      </c>
      <c r="E303" s="41"/>
      <c r="F303" s="220" t="s">
        <v>937</v>
      </c>
      <c r="G303" s="41"/>
      <c r="H303" s="41"/>
      <c r="I303" s="221"/>
      <c r="J303" s="41"/>
      <c r="K303" s="41"/>
      <c r="L303" s="45"/>
      <c r="M303" s="222"/>
      <c r="N303" s="223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134</v>
      </c>
      <c r="AU303" s="18" t="s">
        <v>79</v>
      </c>
    </row>
    <row r="304" s="13" customFormat="1">
      <c r="A304" s="13"/>
      <c r="B304" s="226"/>
      <c r="C304" s="227"/>
      <c r="D304" s="219" t="s">
        <v>144</v>
      </c>
      <c r="E304" s="228" t="s">
        <v>19</v>
      </c>
      <c r="F304" s="229" t="s">
        <v>939</v>
      </c>
      <c r="G304" s="227"/>
      <c r="H304" s="230">
        <v>320</v>
      </c>
      <c r="I304" s="231"/>
      <c r="J304" s="227"/>
      <c r="K304" s="227"/>
      <c r="L304" s="232"/>
      <c r="M304" s="233"/>
      <c r="N304" s="234"/>
      <c r="O304" s="234"/>
      <c r="P304" s="234"/>
      <c r="Q304" s="234"/>
      <c r="R304" s="234"/>
      <c r="S304" s="234"/>
      <c r="T304" s="235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6" t="s">
        <v>144</v>
      </c>
      <c r="AU304" s="236" t="s">
        <v>79</v>
      </c>
      <c r="AV304" s="13" t="s">
        <v>79</v>
      </c>
      <c r="AW304" s="13" t="s">
        <v>31</v>
      </c>
      <c r="AX304" s="13" t="s">
        <v>77</v>
      </c>
      <c r="AY304" s="236" t="s">
        <v>125</v>
      </c>
    </row>
    <row r="305" s="2" customFormat="1" ht="16.5" customHeight="1">
      <c r="A305" s="39"/>
      <c r="B305" s="40"/>
      <c r="C305" s="206" t="s">
        <v>466</v>
      </c>
      <c r="D305" s="206" t="s">
        <v>127</v>
      </c>
      <c r="E305" s="207" t="s">
        <v>940</v>
      </c>
      <c r="F305" s="208" t="s">
        <v>941</v>
      </c>
      <c r="G305" s="209" t="s">
        <v>301</v>
      </c>
      <c r="H305" s="210">
        <v>40</v>
      </c>
      <c r="I305" s="211"/>
      <c r="J305" s="212">
        <f>ROUND(I305*H305,2)</f>
        <v>0</v>
      </c>
      <c r="K305" s="208" t="s">
        <v>131</v>
      </c>
      <c r="L305" s="45"/>
      <c r="M305" s="213" t="s">
        <v>19</v>
      </c>
      <c r="N305" s="214" t="s">
        <v>40</v>
      </c>
      <c r="O305" s="85"/>
      <c r="P305" s="215">
        <f>O305*H305</f>
        <v>0</v>
      </c>
      <c r="Q305" s="215">
        <v>0.00060999999999999997</v>
      </c>
      <c r="R305" s="215">
        <f>Q305*H305</f>
        <v>0.024399999999999998</v>
      </c>
      <c r="S305" s="215">
        <v>0</v>
      </c>
      <c r="T305" s="216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17" t="s">
        <v>132</v>
      </c>
      <c r="AT305" s="217" t="s">
        <v>127</v>
      </c>
      <c r="AU305" s="217" t="s">
        <v>79</v>
      </c>
      <c r="AY305" s="18" t="s">
        <v>125</v>
      </c>
      <c r="BE305" s="218">
        <f>IF(N305="základní",J305,0)</f>
        <v>0</v>
      </c>
      <c r="BF305" s="218">
        <f>IF(N305="snížená",J305,0)</f>
        <v>0</v>
      </c>
      <c r="BG305" s="218">
        <f>IF(N305="zákl. přenesená",J305,0)</f>
        <v>0</v>
      </c>
      <c r="BH305" s="218">
        <f>IF(N305="sníž. přenesená",J305,0)</f>
        <v>0</v>
      </c>
      <c r="BI305" s="218">
        <f>IF(N305="nulová",J305,0)</f>
        <v>0</v>
      </c>
      <c r="BJ305" s="18" t="s">
        <v>77</v>
      </c>
      <c r="BK305" s="218">
        <f>ROUND(I305*H305,2)</f>
        <v>0</v>
      </c>
      <c r="BL305" s="18" t="s">
        <v>132</v>
      </c>
      <c r="BM305" s="217" t="s">
        <v>942</v>
      </c>
    </row>
    <row r="306" s="2" customFormat="1">
      <c r="A306" s="39"/>
      <c r="B306" s="40"/>
      <c r="C306" s="41"/>
      <c r="D306" s="219" t="s">
        <v>134</v>
      </c>
      <c r="E306" s="41"/>
      <c r="F306" s="220" t="s">
        <v>943</v>
      </c>
      <c r="G306" s="41"/>
      <c r="H306" s="41"/>
      <c r="I306" s="221"/>
      <c r="J306" s="41"/>
      <c r="K306" s="41"/>
      <c r="L306" s="45"/>
      <c r="M306" s="222"/>
      <c r="N306" s="223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134</v>
      </c>
      <c r="AU306" s="18" t="s">
        <v>79</v>
      </c>
    </row>
    <row r="307" s="2" customFormat="1">
      <c r="A307" s="39"/>
      <c r="B307" s="40"/>
      <c r="C307" s="41"/>
      <c r="D307" s="224" t="s">
        <v>136</v>
      </c>
      <c r="E307" s="41"/>
      <c r="F307" s="225" t="s">
        <v>944</v>
      </c>
      <c r="G307" s="41"/>
      <c r="H307" s="41"/>
      <c r="I307" s="221"/>
      <c r="J307" s="41"/>
      <c r="K307" s="41"/>
      <c r="L307" s="45"/>
      <c r="M307" s="222"/>
      <c r="N307" s="223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136</v>
      </c>
      <c r="AU307" s="18" t="s">
        <v>79</v>
      </c>
    </row>
    <row r="308" s="13" customFormat="1">
      <c r="A308" s="13"/>
      <c r="B308" s="226"/>
      <c r="C308" s="227"/>
      <c r="D308" s="219" t="s">
        <v>144</v>
      </c>
      <c r="E308" s="228" t="s">
        <v>19</v>
      </c>
      <c r="F308" s="229" t="s">
        <v>945</v>
      </c>
      <c r="G308" s="227"/>
      <c r="H308" s="230">
        <v>40</v>
      </c>
      <c r="I308" s="231"/>
      <c r="J308" s="227"/>
      <c r="K308" s="227"/>
      <c r="L308" s="232"/>
      <c r="M308" s="233"/>
      <c r="N308" s="234"/>
      <c r="O308" s="234"/>
      <c r="P308" s="234"/>
      <c r="Q308" s="234"/>
      <c r="R308" s="234"/>
      <c r="S308" s="234"/>
      <c r="T308" s="235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6" t="s">
        <v>144</v>
      </c>
      <c r="AU308" s="236" t="s">
        <v>79</v>
      </c>
      <c r="AV308" s="13" t="s">
        <v>79</v>
      </c>
      <c r="AW308" s="13" t="s">
        <v>31</v>
      </c>
      <c r="AX308" s="13" t="s">
        <v>77</v>
      </c>
      <c r="AY308" s="236" t="s">
        <v>125</v>
      </c>
    </row>
    <row r="309" s="2" customFormat="1" ht="16.5" customHeight="1">
      <c r="A309" s="39"/>
      <c r="B309" s="40"/>
      <c r="C309" s="248" t="s">
        <v>475</v>
      </c>
      <c r="D309" s="248" t="s">
        <v>292</v>
      </c>
      <c r="E309" s="249" t="s">
        <v>946</v>
      </c>
      <c r="F309" s="250" t="s">
        <v>947</v>
      </c>
      <c r="G309" s="251" t="s">
        <v>229</v>
      </c>
      <c r="H309" s="252">
        <v>0.314</v>
      </c>
      <c r="I309" s="253"/>
      <c r="J309" s="254">
        <f>ROUND(I309*H309,2)</f>
        <v>0</v>
      </c>
      <c r="K309" s="250" t="s">
        <v>131</v>
      </c>
      <c r="L309" s="255"/>
      <c r="M309" s="256" t="s">
        <v>19</v>
      </c>
      <c r="N309" s="257" t="s">
        <v>40</v>
      </c>
      <c r="O309" s="85"/>
      <c r="P309" s="215">
        <f>O309*H309</f>
        <v>0</v>
      </c>
      <c r="Q309" s="215">
        <v>1</v>
      </c>
      <c r="R309" s="215">
        <f>Q309*H309</f>
        <v>0.314</v>
      </c>
      <c r="S309" s="215">
        <v>0</v>
      </c>
      <c r="T309" s="216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17" t="s">
        <v>188</v>
      </c>
      <c r="AT309" s="217" t="s">
        <v>292</v>
      </c>
      <c r="AU309" s="217" t="s">
        <v>79</v>
      </c>
      <c r="AY309" s="18" t="s">
        <v>125</v>
      </c>
      <c r="BE309" s="218">
        <f>IF(N309="základní",J309,0)</f>
        <v>0</v>
      </c>
      <c r="BF309" s="218">
        <f>IF(N309="snížená",J309,0)</f>
        <v>0</v>
      </c>
      <c r="BG309" s="218">
        <f>IF(N309="zákl. přenesená",J309,0)</f>
        <v>0</v>
      </c>
      <c r="BH309" s="218">
        <f>IF(N309="sníž. přenesená",J309,0)</f>
        <v>0</v>
      </c>
      <c r="BI309" s="218">
        <f>IF(N309="nulová",J309,0)</f>
        <v>0</v>
      </c>
      <c r="BJ309" s="18" t="s">
        <v>77</v>
      </c>
      <c r="BK309" s="218">
        <f>ROUND(I309*H309,2)</f>
        <v>0</v>
      </c>
      <c r="BL309" s="18" t="s">
        <v>132</v>
      </c>
      <c r="BM309" s="217" t="s">
        <v>948</v>
      </c>
    </row>
    <row r="310" s="2" customFormat="1">
      <c r="A310" s="39"/>
      <c r="B310" s="40"/>
      <c r="C310" s="41"/>
      <c r="D310" s="219" t="s">
        <v>134</v>
      </c>
      <c r="E310" s="41"/>
      <c r="F310" s="220" t="s">
        <v>949</v>
      </c>
      <c r="G310" s="41"/>
      <c r="H310" s="41"/>
      <c r="I310" s="221"/>
      <c r="J310" s="41"/>
      <c r="K310" s="41"/>
      <c r="L310" s="45"/>
      <c r="M310" s="222"/>
      <c r="N310" s="223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134</v>
      </c>
      <c r="AU310" s="18" t="s">
        <v>79</v>
      </c>
    </row>
    <row r="311" s="2" customFormat="1">
      <c r="A311" s="39"/>
      <c r="B311" s="40"/>
      <c r="C311" s="41"/>
      <c r="D311" s="219" t="s">
        <v>487</v>
      </c>
      <c r="E311" s="41"/>
      <c r="F311" s="268" t="s">
        <v>950</v>
      </c>
      <c r="G311" s="41"/>
      <c r="H311" s="41"/>
      <c r="I311" s="221"/>
      <c r="J311" s="41"/>
      <c r="K311" s="41"/>
      <c r="L311" s="45"/>
      <c r="M311" s="222"/>
      <c r="N311" s="223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487</v>
      </c>
      <c r="AU311" s="18" t="s">
        <v>79</v>
      </c>
    </row>
    <row r="312" s="13" customFormat="1">
      <c r="A312" s="13"/>
      <c r="B312" s="226"/>
      <c r="C312" s="227"/>
      <c r="D312" s="219" t="s">
        <v>144</v>
      </c>
      <c r="E312" s="228" t="s">
        <v>19</v>
      </c>
      <c r="F312" s="229" t="s">
        <v>951</v>
      </c>
      <c r="G312" s="227"/>
      <c r="H312" s="230">
        <v>0.314</v>
      </c>
      <c r="I312" s="231"/>
      <c r="J312" s="227"/>
      <c r="K312" s="227"/>
      <c r="L312" s="232"/>
      <c r="M312" s="233"/>
      <c r="N312" s="234"/>
      <c r="O312" s="234"/>
      <c r="P312" s="234"/>
      <c r="Q312" s="234"/>
      <c r="R312" s="234"/>
      <c r="S312" s="234"/>
      <c r="T312" s="235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6" t="s">
        <v>144</v>
      </c>
      <c r="AU312" s="236" t="s">
        <v>79</v>
      </c>
      <c r="AV312" s="13" t="s">
        <v>79</v>
      </c>
      <c r="AW312" s="13" t="s">
        <v>31</v>
      </c>
      <c r="AX312" s="13" t="s">
        <v>77</v>
      </c>
      <c r="AY312" s="236" t="s">
        <v>125</v>
      </c>
    </row>
    <row r="313" s="12" customFormat="1" ht="22.8" customHeight="1">
      <c r="A313" s="12"/>
      <c r="B313" s="190"/>
      <c r="C313" s="191"/>
      <c r="D313" s="192" t="s">
        <v>68</v>
      </c>
      <c r="E313" s="204" t="s">
        <v>146</v>
      </c>
      <c r="F313" s="204" t="s">
        <v>952</v>
      </c>
      <c r="G313" s="191"/>
      <c r="H313" s="191"/>
      <c r="I313" s="194"/>
      <c r="J313" s="205">
        <f>BK313</f>
        <v>0</v>
      </c>
      <c r="K313" s="191"/>
      <c r="L313" s="196"/>
      <c r="M313" s="197"/>
      <c r="N313" s="198"/>
      <c r="O313" s="198"/>
      <c r="P313" s="199">
        <f>SUM(P314:P382)</f>
        <v>0</v>
      </c>
      <c r="Q313" s="198"/>
      <c r="R313" s="199">
        <f>SUM(R314:R382)</f>
        <v>8.8194384899999996</v>
      </c>
      <c r="S313" s="198"/>
      <c r="T313" s="200">
        <f>SUM(T314:T382)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01" t="s">
        <v>77</v>
      </c>
      <c r="AT313" s="202" t="s">
        <v>68</v>
      </c>
      <c r="AU313" s="202" t="s">
        <v>77</v>
      </c>
      <c r="AY313" s="201" t="s">
        <v>125</v>
      </c>
      <c r="BK313" s="203">
        <f>SUM(BK314:BK382)</f>
        <v>0</v>
      </c>
    </row>
    <row r="314" s="2" customFormat="1" ht="16.5" customHeight="1">
      <c r="A314" s="39"/>
      <c r="B314" s="40"/>
      <c r="C314" s="206" t="s">
        <v>483</v>
      </c>
      <c r="D314" s="206" t="s">
        <v>127</v>
      </c>
      <c r="E314" s="207" t="s">
        <v>953</v>
      </c>
      <c r="F314" s="208" t="s">
        <v>954</v>
      </c>
      <c r="G314" s="209" t="s">
        <v>301</v>
      </c>
      <c r="H314" s="210">
        <v>34</v>
      </c>
      <c r="I314" s="211"/>
      <c r="J314" s="212">
        <f>ROUND(I314*H314,2)</f>
        <v>0</v>
      </c>
      <c r="K314" s="208" t="s">
        <v>131</v>
      </c>
      <c r="L314" s="45"/>
      <c r="M314" s="213" t="s">
        <v>19</v>
      </c>
      <c r="N314" s="214" t="s">
        <v>40</v>
      </c>
      <c r="O314" s="85"/>
      <c r="P314" s="215">
        <f>O314*H314</f>
        <v>0</v>
      </c>
      <c r="Q314" s="215">
        <v>0.0011900000000000001</v>
      </c>
      <c r="R314" s="215">
        <f>Q314*H314</f>
        <v>0.040460000000000003</v>
      </c>
      <c r="S314" s="215">
        <v>0</v>
      </c>
      <c r="T314" s="216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17" t="s">
        <v>132</v>
      </c>
      <c r="AT314" s="217" t="s">
        <v>127</v>
      </c>
      <c r="AU314" s="217" t="s">
        <v>79</v>
      </c>
      <c r="AY314" s="18" t="s">
        <v>125</v>
      </c>
      <c r="BE314" s="218">
        <f>IF(N314="základní",J314,0)</f>
        <v>0</v>
      </c>
      <c r="BF314" s="218">
        <f>IF(N314="snížená",J314,0)</f>
        <v>0</v>
      </c>
      <c r="BG314" s="218">
        <f>IF(N314="zákl. přenesená",J314,0)</f>
        <v>0</v>
      </c>
      <c r="BH314" s="218">
        <f>IF(N314="sníž. přenesená",J314,0)</f>
        <v>0</v>
      </c>
      <c r="BI314" s="218">
        <f>IF(N314="nulová",J314,0)</f>
        <v>0</v>
      </c>
      <c r="BJ314" s="18" t="s">
        <v>77</v>
      </c>
      <c r="BK314" s="218">
        <f>ROUND(I314*H314,2)</f>
        <v>0</v>
      </c>
      <c r="BL314" s="18" t="s">
        <v>132</v>
      </c>
      <c r="BM314" s="217" t="s">
        <v>955</v>
      </c>
    </row>
    <row r="315" s="2" customFormat="1">
      <c r="A315" s="39"/>
      <c r="B315" s="40"/>
      <c r="C315" s="41"/>
      <c r="D315" s="219" t="s">
        <v>134</v>
      </c>
      <c r="E315" s="41"/>
      <c r="F315" s="220" t="s">
        <v>954</v>
      </c>
      <c r="G315" s="41"/>
      <c r="H315" s="41"/>
      <c r="I315" s="221"/>
      <c r="J315" s="41"/>
      <c r="K315" s="41"/>
      <c r="L315" s="45"/>
      <c r="M315" s="222"/>
      <c r="N315" s="223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134</v>
      </c>
      <c r="AU315" s="18" t="s">
        <v>79</v>
      </c>
    </row>
    <row r="316" s="2" customFormat="1">
      <c r="A316" s="39"/>
      <c r="B316" s="40"/>
      <c r="C316" s="41"/>
      <c r="D316" s="224" t="s">
        <v>136</v>
      </c>
      <c r="E316" s="41"/>
      <c r="F316" s="225" t="s">
        <v>956</v>
      </c>
      <c r="G316" s="41"/>
      <c r="H316" s="41"/>
      <c r="I316" s="221"/>
      <c r="J316" s="41"/>
      <c r="K316" s="41"/>
      <c r="L316" s="45"/>
      <c r="M316" s="222"/>
      <c r="N316" s="223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136</v>
      </c>
      <c r="AU316" s="18" t="s">
        <v>79</v>
      </c>
    </row>
    <row r="317" s="13" customFormat="1">
      <c r="A317" s="13"/>
      <c r="B317" s="226"/>
      <c r="C317" s="227"/>
      <c r="D317" s="219" t="s">
        <v>144</v>
      </c>
      <c r="E317" s="228" t="s">
        <v>19</v>
      </c>
      <c r="F317" s="229" t="s">
        <v>957</v>
      </c>
      <c r="G317" s="227"/>
      <c r="H317" s="230">
        <v>34</v>
      </c>
      <c r="I317" s="231"/>
      <c r="J317" s="227"/>
      <c r="K317" s="227"/>
      <c r="L317" s="232"/>
      <c r="M317" s="233"/>
      <c r="N317" s="234"/>
      <c r="O317" s="234"/>
      <c r="P317" s="234"/>
      <c r="Q317" s="234"/>
      <c r="R317" s="234"/>
      <c r="S317" s="234"/>
      <c r="T317" s="235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6" t="s">
        <v>144</v>
      </c>
      <c r="AU317" s="236" t="s">
        <v>79</v>
      </c>
      <c r="AV317" s="13" t="s">
        <v>79</v>
      </c>
      <c r="AW317" s="13" t="s">
        <v>31</v>
      </c>
      <c r="AX317" s="13" t="s">
        <v>77</v>
      </c>
      <c r="AY317" s="236" t="s">
        <v>125</v>
      </c>
    </row>
    <row r="318" s="2" customFormat="1" ht="16.5" customHeight="1">
      <c r="A318" s="39"/>
      <c r="B318" s="40"/>
      <c r="C318" s="248" t="s">
        <v>491</v>
      </c>
      <c r="D318" s="248" t="s">
        <v>292</v>
      </c>
      <c r="E318" s="249" t="s">
        <v>958</v>
      </c>
      <c r="F318" s="250" t="s">
        <v>959</v>
      </c>
      <c r="G318" s="251" t="s">
        <v>301</v>
      </c>
      <c r="H318" s="252">
        <v>34</v>
      </c>
      <c r="I318" s="253"/>
      <c r="J318" s="254">
        <f>ROUND(I318*H318,2)</f>
        <v>0</v>
      </c>
      <c r="K318" s="250" t="s">
        <v>131</v>
      </c>
      <c r="L318" s="255"/>
      <c r="M318" s="256" t="s">
        <v>19</v>
      </c>
      <c r="N318" s="257" t="s">
        <v>40</v>
      </c>
      <c r="O318" s="85"/>
      <c r="P318" s="215">
        <f>O318*H318</f>
        <v>0</v>
      </c>
      <c r="Q318" s="215">
        <v>5.0000000000000002E-05</v>
      </c>
      <c r="R318" s="215">
        <f>Q318*H318</f>
        <v>0.0017000000000000001</v>
      </c>
      <c r="S318" s="215">
        <v>0</v>
      </c>
      <c r="T318" s="216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17" t="s">
        <v>188</v>
      </c>
      <c r="AT318" s="217" t="s">
        <v>292</v>
      </c>
      <c r="AU318" s="217" t="s">
        <v>79</v>
      </c>
      <c r="AY318" s="18" t="s">
        <v>125</v>
      </c>
      <c r="BE318" s="218">
        <f>IF(N318="základní",J318,0)</f>
        <v>0</v>
      </c>
      <c r="BF318" s="218">
        <f>IF(N318="snížená",J318,0)</f>
        <v>0</v>
      </c>
      <c r="BG318" s="218">
        <f>IF(N318="zákl. přenesená",J318,0)</f>
        <v>0</v>
      </c>
      <c r="BH318" s="218">
        <f>IF(N318="sníž. přenesená",J318,0)</f>
        <v>0</v>
      </c>
      <c r="BI318" s="218">
        <f>IF(N318="nulová",J318,0)</f>
        <v>0</v>
      </c>
      <c r="BJ318" s="18" t="s">
        <v>77</v>
      </c>
      <c r="BK318" s="218">
        <f>ROUND(I318*H318,2)</f>
        <v>0</v>
      </c>
      <c r="BL318" s="18" t="s">
        <v>132</v>
      </c>
      <c r="BM318" s="217" t="s">
        <v>960</v>
      </c>
    </row>
    <row r="319" s="2" customFormat="1">
      <c r="A319" s="39"/>
      <c r="B319" s="40"/>
      <c r="C319" s="41"/>
      <c r="D319" s="219" t="s">
        <v>134</v>
      </c>
      <c r="E319" s="41"/>
      <c r="F319" s="220" t="s">
        <v>959</v>
      </c>
      <c r="G319" s="41"/>
      <c r="H319" s="41"/>
      <c r="I319" s="221"/>
      <c r="J319" s="41"/>
      <c r="K319" s="41"/>
      <c r="L319" s="45"/>
      <c r="M319" s="222"/>
      <c r="N319" s="223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134</v>
      </c>
      <c r="AU319" s="18" t="s">
        <v>79</v>
      </c>
    </row>
    <row r="320" s="2" customFormat="1" ht="16.5" customHeight="1">
      <c r="A320" s="39"/>
      <c r="B320" s="40"/>
      <c r="C320" s="206" t="s">
        <v>498</v>
      </c>
      <c r="D320" s="206" t="s">
        <v>127</v>
      </c>
      <c r="E320" s="207" t="s">
        <v>961</v>
      </c>
      <c r="F320" s="208" t="s">
        <v>962</v>
      </c>
      <c r="G320" s="209" t="s">
        <v>140</v>
      </c>
      <c r="H320" s="210">
        <v>8.5</v>
      </c>
      <c r="I320" s="211"/>
      <c r="J320" s="212">
        <f>ROUND(I320*H320,2)</f>
        <v>0</v>
      </c>
      <c r="K320" s="208" t="s">
        <v>131</v>
      </c>
      <c r="L320" s="45"/>
      <c r="M320" s="213" t="s">
        <v>19</v>
      </c>
      <c r="N320" s="214" t="s">
        <v>40</v>
      </c>
      <c r="O320" s="85"/>
      <c r="P320" s="215">
        <f>O320*H320</f>
        <v>0</v>
      </c>
      <c r="Q320" s="215">
        <v>0</v>
      </c>
      <c r="R320" s="215">
        <f>Q320*H320</f>
        <v>0</v>
      </c>
      <c r="S320" s="215">
        <v>0</v>
      </c>
      <c r="T320" s="216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17" t="s">
        <v>132</v>
      </c>
      <c r="AT320" s="217" t="s">
        <v>127</v>
      </c>
      <c r="AU320" s="217" t="s">
        <v>79</v>
      </c>
      <c r="AY320" s="18" t="s">
        <v>125</v>
      </c>
      <c r="BE320" s="218">
        <f>IF(N320="základní",J320,0)</f>
        <v>0</v>
      </c>
      <c r="BF320" s="218">
        <f>IF(N320="snížená",J320,0)</f>
        <v>0</v>
      </c>
      <c r="BG320" s="218">
        <f>IF(N320="zákl. přenesená",J320,0)</f>
        <v>0</v>
      </c>
      <c r="BH320" s="218">
        <f>IF(N320="sníž. přenesená",J320,0)</f>
        <v>0</v>
      </c>
      <c r="BI320" s="218">
        <f>IF(N320="nulová",J320,0)</f>
        <v>0</v>
      </c>
      <c r="BJ320" s="18" t="s">
        <v>77</v>
      </c>
      <c r="BK320" s="218">
        <f>ROUND(I320*H320,2)</f>
        <v>0</v>
      </c>
      <c r="BL320" s="18" t="s">
        <v>132</v>
      </c>
      <c r="BM320" s="217" t="s">
        <v>963</v>
      </c>
    </row>
    <row r="321" s="2" customFormat="1">
      <c r="A321" s="39"/>
      <c r="B321" s="40"/>
      <c r="C321" s="41"/>
      <c r="D321" s="219" t="s">
        <v>134</v>
      </c>
      <c r="E321" s="41"/>
      <c r="F321" s="220" t="s">
        <v>964</v>
      </c>
      <c r="G321" s="41"/>
      <c r="H321" s="41"/>
      <c r="I321" s="221"/>
      <c r="J321" s="41"/>
      <c r="K321" s="41"/>
      <c r="L321" s="45"/>
      <c r="M321" s="222"/>
      <c r="N321" s="223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134</v>
      </c>
      <c r="AU321" s="18" t="s">
        <v>79</v>
      </c>
    </row>
    <row r="322" s="2" customFormat="1">
      <c r="A322" s="39"/>
      <c r="B322" s="40"/>
      <c r="C322" s="41"/>
      <c r="D322" s="224" t="s">
        <v>136</v>
      </c>
      <c r="E322" s="41"/>
      <c r="F322" s="225" t="s">
        <v>965</v>
      </c>
      <c r="G322" s="41"/>
      <c r="H322" s="41"/>
      <c r="I322" s="221"/>
      <c r="J322" s="41"/>
      <c r="K322" s="41"/>
      <c r="L322" s="45"/>
      <c r="M322" s="222"/>
      <c r="N322" s="223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136</v>
      </c>
      <c r="AU322" s="18" t="s">
        <v>79</v>
      </c>
    </row>
    <row r="323" s="13" customFormat="1">
      <c r="A323" s="13"/>
      <c r="B323" s="226"/>
      <c r="C323" s="227"/>
      <c r="D323" s="219" t="s">
        <v>144</v>
      </c>
      <c r="E323" s="228" t="s">
        <v>19</v>
      </c>
      <c r="F323" s="229" t="s">
        <v>966</v>
      </c>
      <c r="G323" s="227"/>
      <c r="H323" s="230">
        <v>8.5</v>
      </c>
      <c r="I323" s="231"/>
      <c r="J323" s="227"/>
      <c r="K323" s="227"/>
      <c r="L323" s="232"/>
      <c r="M323" s="233"/>
      <c r="N323" s="234"/>
      <c r="O323" s="234"/>
      <c r="P323" s="234"/>
      <c r="Q323" s="234"/>
      <c r="R323" s="234"/>
      <c r="S323" s="234"/>
      <c r="T323" s="235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6" t="s">
        <v>144</v>
      </c>
      <c r="AU323" s="236" t="s">
        <v>79</v>
      </c>
      <c r="AV323" s="13" t="s">
        <v>79</v>
      </c>
      <c r="AW323" s="13" t="s">
        <v>31</v>
      </c>
      <c r="AX323" s="13" t="s">
        <v>77</v>
      </c>
      <c r="AY323" s="236" t="s">
        <v>125</v>
      </c>
    </row>
    <row r="324" s="2" customFormat="1" ht="16.5" customHeight="1">
      <c r="A324" s="39"/>
      <c r="B324" s="40"/>
      <c r="C324" s="206" t="s">
        <v>504</v>
      </c>
      <c r="D324" s="206" t="s">
        <v>127</v>
      </c>
      <c r="E324" s="207" t="s">
        <v>967</v>
      </c>
      <c r="F324" s="208" t="s">
        <v>968</v>
      </c>
      <c r="G324" s="209" t="s">
        <v>130</v>
      </c>
      <c r="H324" s="210">
        <v>35</v>
      </c>
      <c r="I324" s="211"/>
      <c r="J324" s="212">
        <f>ROUND(I324*H324,2)</f>
        <v>0</v>
      </c>
      <c r="K324" s="208" t="s">
        <v>131</v>
      </c>
      <c r="L324" s="45"/>
      <c r="M324" s="213" t="s">
        <v>19</v>
      </c>
      <c r="N324" s="214" t="s">
        <v>40</v>
      </c>
      <c r="O324" s="85"/>
      <c r="P324" s="215">
        <f>O324*H324</f>
        <v>0</v>
      </c>
      <c r="Q324" s="215">
        <v>0.041739999999999999</v>
      </c>
      <c r="R324" s="215">
        <f>Q324*H324</f>
        <v>1.4609000000000001</v>
      </c>
      <c r="S324" s="215">
        <v>0</v>
      </c>
      <c r="T324" s="216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17" t="s">
        <v>132</v>
      </c>
      <c r="AT324" s="217" t="s">
        <v>127</v>
      </c>
      <c r="AU324" s="217" t="s">
        <v>79</v>
      </c>
      <c r="AY324" s="18" t="s">
        <v>125</v>
      </c>
      <c r="BE324" s="218">
        <f>IF(N324="základní",J324,0)</f>
        <v>0</v>
      </c>
      <c r="BF324" s="218">
        <f>IF(N324="snížená",J324,0)</f>
        <v>0</v>
      </c>
      <c r="BG324" s="218">
        <f>IF(N324="zákl. přenesená",J324,0)</f>
        <v>0</v>
      </c>
      <c r="BH324" s="218">
        <f>IF(N324="sníž. přenesená",J324,0)</f>
        <v>0</v>
      </c>
      <c r="BI324" s="218">
        <f>IF(N324="nulová",J324,0)</f>
        <v>0</v>
      </c>
      <c r="BJ324" s="18" t="s">
        <v>77</v>
      </c>
      <c r="BK324" s="218">
        <f>ROUND(I324*H324,2)</f>
        <v>0</v>
      </c>
      <c r="BL324" s="18" t="s">
        <v>132</v>
      </c>
      <c r="BM324" s="217" t="s">
        <v>969</v>
      </c>
    </row>
    <row r="325" s="2" customFormat="1">
      <c r="A325" s="39"/>
      <c r="B325" s="40"/>
      <c r="C325" s="41"/>
      <c r="D325" s="219" t="s">
        <v>134</v>
      </c>
      <c r="E325" s="41"/>
      <c r="F325" s="220" t="s">
        <v>970</v>
      </c>
      <c r="G325" s="41"/>
      <c r="H325" s="41"/>
      <c r="I325" s="221"/>
      <c r="J325" s="41"/>
      <c r="K325" s="41"/>
      <c r="L325" s="45"/>
      <c r="M325" s="222"/>
      <c r="N325" s="223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134</v>
      </c>
      <c r="AU325" s="18" t="s">
        <v>79</v>
      </c>
    </row>
    <row r="326" s="2" customFormat="1">
      <c r="A326" s="39"/>
      <c r="B326" s="40"/>
      <c r="C326" s="41"/>
      <c r="D326" s="224" t="s">
        <v>136</v>
      </c>
      <c r="E326" s="41"/>
      <c r="F326" s="225" t="s">
        <v>971</v>
      </c>
      <c r="G326" s="41"/>
      <c r="H326" s="41"/>
      <c r="I326" s="221"/>
      <c r="J326" s="41"/>
      <c r="K326" s="41"/>
      <c r="L326" s="45"/>
      <c r="M326" s="222"/>
      <c r="N326" s="223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136</v>
      </c>
      <c r="AU326" s="18" t="s">
        <v>79</v>
      </c>
    </row>
    <row r="327" s="13" customFormat="1">
      <c r="A327" s="13"/>
      <c r="B327" s="226"/>
      <c r="C327" s="227"/>
      <c r="D327" s="219" t="s">
        <v>144</v>
      </c>
      <c r="E327" s="228" t="s">
        <v>19</v>
      </c>
      <c r="F327" s="229" t="s">
        <v>972</v>
      </c>
      <c r="G327" s="227"/>
      <c r="H327" s="230">
        <v>35</v>
      </c>
      <c r="I327" s="231"/>
      <c r="J327" s="227"/>
      <c r="K327" s="227"/>
      <c r="L327" s="232"/>
      <c r="M327" s="233"/>
      <c r="N327" s="234"/>
      <c r="O327" s="234"/>
      <c r="P327" s="234"/>
      <c r="Q327" s="234"/>
      <c r="R327" s="234"/>
      <c r="S327" s="234"/>
      <c r="T327" s="235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6" t="s">
        <v>144</v>
      </c>
      <c r="AU327" s="236" t="s">
        <v>79</v>
      </c>
      <c r="AV327" s="13" t="s">
        <v>79</v>
      </c>
      <c r="AW327" s="13" t="s">
        <v>31</v>
      </c>
      <c r="AX327" s="13" t="s">
        <v>77</v>
      </c>
      <c r="AY327" s="236" t="s">
        <v>125</v>
      </c>
    </row>
    <row r="328" s="2" customFormat="1" ht="16.5" customHeight="1">
      <c r="A328" s="39"/>
      <c r="B328" s="40"/>
      <c r="C328" s="206" t="s">
        <v>510</v>
      </c>
      <c r="D328" s="206" t="s">
        <v>127</v>
      </c>
      <c r="E328" s="207" t="s">
        <v>973</v>
      </c>
      <c r="F328" s="208" t="s">
        <v>974</v>
      </c>
      <c r="G328" s="209" t="s">
        <v>130</v>
      </c>
      <c r="H328" s="210">
        <v>35</v>
      </c>
      <c r="I328" s="211"/>
      <c r="J328" s="212">
        <f>ROUND(I328*H328,2)</f>
        <v>0</v>
      </c>
      <c r="K328" s="208" t="s">
        <v>131</v>
      </c>
      <c r="L328" s="45"/>
      <c r="M328" s="213" t="s">
        <v>19</v>
      </c>
      <c r="N328" s="214" t="s">
        <v>40</v>
      </c>
      <c r="O328" s="85"/>
      <c r="P328" s="215">
        <f>O328*H328</f>
        <v>0</v>
      </c>
      <c r="Q328" s="215">
        <v>2.0000000000000002E-05</v>
      </c>
      <c r="R328" s="215">
        <f>Q328*H328</f>
        <v>0.0007000000000000001</v>
      </c>
      <c r="S328" s="215">
        <v>0</v>
      </c>
      <c r="T328" s="216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17" t="s">
        <v>132</v>
      </c>
      <c r="AT328" s="217" t="s">
        <v>127</v>
      </c>
      <c r="AU328" s="217" t="s">
        <v>79</v>
      </c>
      <c r="AY328" s="18" t="s">
        <v>125</v>
      </c>
      <c r="BE328" s="218">
        <f>IF(N328="základní",J328,0)</f>
        <v>0</v>
      </c>
      <c r="BF328" s="218">
        <f>IF(N328="snížená",J328,0)</f>
        <v>0</v>
      </c>
      <c r="BG328" s="218">
        <f>IF(N328="zákl. přenesená",J328,0)</f>
        <v>0</v>
      </c>
      <c r="BH328" s="218">
        <f>IF(N328="sníž. přenesená",J328,0)</f>
        <v>0</v>
      </c>
      <c r="BI328" s="218">
        <f>IF(N328="nulová",J328,0)</f>
        <v>0</v>
      </c>
      <c r="BJ328" s="18" t="s">
        <v>77</v>
      </c>
      <c r="BK328" s="218">
        <f>ROUND(I328*H328,2)</f>
        <v>0</v>
      </c>
      <c r="BL328" s="18" t="s">
        <v>132</v>
      </c>
      <c r="BM328" s="217" t="s">
        <v>975</v>
      </c>
    </row>
    <row r="329" s="2" customFormat="1">
      <c r="A329" s="39"/>
      <c r="B329" s="40"/>
      <c r="C329" s="41"/>
      <c r="D329" s="219" t="s">
        <v>134</v>
      </c>
      <c r="E329" s="41"/>
      <c r="F329" s="220" t="s">
        <v>976</v>
      </c>
      <c r="G329" s="41"/>
      <c r="H329" s="41"/>
      <c r="I329" s="221"/>
      <c r="J329" s="41"/>
      <c r="K329" s="41"/>
      <c r="L329" s="45"/>
      <c r="M329" s="222"/>
      <c r="N329" s="223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134</v>
      </c>
      <c r="AU329" s="18" t="s">
        <v>79</v>
      </c>
    </row>
    <row r="330" s="2" customFormat="1">
      <c r="A330" s="39"/>
      <c r="B330" s="40"/>
      <c r="C330" s="41"/>
      <c r="D330" s="224" t="s">
        <v>136</v>
      </c>
      <c r="E330" s="41"/>
      <c r="F330" s="225" t="s">
        <v>977</v>
      </c>
      <c r="G330" s="41"/>
      <c r="H330" s="41"/>
      <c r="I330" s="221"/>
      <c r="J330" s="41"/>
      <c r="K330" s="41"/>
      <c r="L330" s="45"/>
      <c r="M330" s="222"/>
      <c r="N330" s="223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136</v>
      </c>
      <c r="AU330" s="18" t="s">
        <v>79</v>
      </c>
    </row>
    <row r="331" s="2" customFormat="1" ht="16.5" customHeight="1">
      <c r="A331" s="39"/>
      <c r="B331" s="40"/>
      <c r="C331" s="206" t="s">
        <v>517</v>
      </c>
      <c r="D331" s="206" t="s">
        <v>127</v>
      </c>
      <c r="E331" s="207" t="s">
        <v>978</v>
      </c>
      <c r="F331" s="208" t="s">
        <v>979</v>
      </c>
      <c r="G331" s="209" t="s">
        <v>130</v>
      </c>
      <c r="H331" s="210">
        <v>0.23200000000000001</v>
      </c>
      <c r="I331" s="211"/>
      <c r="J331" s="212">
        <f>ROUND(I331*H331,2)</f>
        <v>0</v>
      </c>
      <c r="K331" s="208" t="s">
        <v>131</v>
      </c>
      <c r="L331" s="45"/>
      <c r="M331" s="213" t="s">
        <v>19</v>
      </c>
      <c r="N331" s="214" t="s">
        <v>40</v>
      </c>
      <c r="O331" s="85"/>
      <c r="P331" s="215">
        <f>O331*H331</f>
        <v>0</v>
      </c>
      <c r="Q331" s="215">
        <v>0.0018400000000000001</v>
      </c>
      <c r="R331" s="215">
        <f>Q331*H331</f>
        <v>0.00042688000000000003</v>
      </c>
      <c r="S331" s="215">
        <v>0</v>
      </c>
      <c r="T331" s="216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17" t="s">
        <v>132</v>
      </c>
      <c r="AT331" s="217" t="s">
        <v>127</v>
      </c>
      <c r="AU331" s="217" t="s">
        <v>79</v>
      </c>
      <c r="AY331" s="18" t="s">
        <v>125</v>
      </c>
      <c r="BE331" s="218">
        <f>IF(N331="základní",J331,0)</f>
        <v>0</v>
      </c>
      <c r="BF331" s="218">
        <f>IF(N331="snížená",J331,0)</f>
        <v>0</v>
      </c>
      <c r="BG331" s="218">
        <f>IF(N331="zákl. přenesená",J331,0)</f>
        <v>0</v>
      </c>
      <c r="BH331" s="218">
        <f>IF(N331="sníž. přenesená",J331,0)</f>
        <v>0</v>
      </c>
      <c r="BI331" s="218">
        <f>IF(N331="nulová",J331,0)</f>
        <v>0</v>
      </c>
      <c r="BJ331" s="18" t="s">
        <v>77</v>
      </c>
      <c r="BK331" s="218">
        <f>ROUND(I331*H331,2)</f>
        <v>0</v>
      </c>
      <c r="BL331" s="18" t="s">
        <v>132</v>
      </c>
      <c r="BM331" s="217" t="s">
        <v>980</v>
      </c>
    </row>
    <row r="332" s="2" customFormat="1">
      <c r="A332" s="39"/>
      <c r="B332" s="40"/>
      <c r="C332" s="41"/>
      <c r="D332" s="219" t="s">
        <v>134</v>
      </c>
      <c r="E332" s="41"/>
      <c r="F332" s="220" t="s">
        <v>981</v>
      </c>
      <c r="G332" s="41"/>
      <c r="H332" s="41"/>
      <c r="I332" s="221"/>
      <c r="J332" s="41"/>
      <c r="K332" s="41"/>
      <c r="L332" s="45"/>
      <c r="M332" s="222"/>
      <c r="N332" s="223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134</v>
      </c>
      <c r="AU332" s="18" t="s">
        <v>79</v>
      </c>
    </row>
    <row r="333" s="2" customFormat="1">
      <c r="A333" s="39"/>
      <c r="B333" s="40"/>
      <c r="C333" s="41"/>
      <c r="D333" s="224" t="s">
        <v>136</v>
      </c>
      <c r="E333" s="41"/>
      <c r="F333" s="225" t="s">
        <v>982</v>
      </c>
      <c r="G333" s="41"/>
      <c r="H333" s="41"/>
      <c r="I333" s="221"/>
      <c r="J333" s="41"/>
      <c r="K333" s="41"/>
      <c r="L333" s="45"/>
      <c r="M333" s="222"/>
      <c r="N333" s="223"/>
      <c r="O333" s="85"/>
      <c r="P333" s="85"/>
      <c r="Q333" s="85"/>
      <c r="R333" s="85"/>
      <c r="S333" s="85"/>
      <c r="T333" s="86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136</v>
      </c>
      <c r="AU333" s="18" t="s">
        <v>79</v>
      </c>
    </row>
    <row r="334" s="13" customFormat="1">
      <c r="A334" s="13"/>
      <c r="B334" s="226"/>
      <c r="C334" s="227"/>
      <c r="D334" s="219" t="s">
        <v>144</v>
      </c>
      <c r="E334" s="228" t="s">
        <v>19</v>
      </c>
      <c r="F334" s="229" t="s">
        <v>983</v>
      </c>
      <c r="G334" s="227"/>
      <c r="H334" s="230">
        <v>0.11600000000000001</v>
      </c>
      <c r="I334" s="231"/>
      <c r="J334" s="227"/>
      <c r="K334" s="227"/>
      <c r="L334" s="232"/>
      <c r="M334" s="233"/>
      <c r="N334" s="234"/>
      <c r="O334" s="234"/>
      <c r="P334" s="234"/>
      <c r="Q334" s="234"/>
      <c r="R334" s="234"/>
      <c r="S334" s="234"/>
      <c r="T334" s="235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6" t="s">
        <v>144</v>
      </c>
      <c r="AU334" s="236" t="s">
        <v>79</v>
      </c>
      <c r="AV334" s="13" t="s">
        <v>79</v>
      </c>
      <c r="AW334" s="13" t="s">
        <v>31</v>
      </c>
      <c r="AX334" s="13" t="s">
        <v>69</v>
      </c>
      <c r="AY334" s="236" t="s">
        <v>125</v>
      </c>
    </row>
    <row r="335" s="13" customFormat="1">
      <c r="A335" s="13"/>
      <c r="B335" s="226"/>
      <c r="C335" s="227"/>
      <c r="D335" s="219" t="s">
        <v>144</v>
      </c>
      <c r="E335" s="228" t="s">
        <v>19</v>
      </c>
      <c r="F335" s="229" t="s">
        <v>984</v>
      </c>
      <c r="G335" s="227"/>
      <c r="H335" s="230">
        <v>0.11600000000000001</v>
      </c>
      <c r="I335" s="231"/>
      <c r="J335" s="227"/>
      <c r="K335" s="227"/>
      <c r="L335" s="232"/>
      <c r="M335" s="233"/>
      <c r="N335" s="234"/>
      <c r="O335" s="234"/>
      <c r="P335" s="234"/>
      <c r="Q335" s="234"/>
      <c r="R335" s="234"/>
      <c r="S335" s="234"/>
      <c r="T335" s="235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6" t="s">
        <v>144</v>
      </c>
      <c r="AU335" s="236" t="s">
        <v>79</v>
      </c>
      <c r="AV335" s="13" t="s">
        <v>79</v>
      </c>
      <c r="AW335" s="13" t="s">
        <v>31</v>
      </c>
      <c r="AX335" s="13" t="s">
        <v>69</v>
      </c>
      <c r="AY335" s="236" t="s">
        <v>125</v>
      </c>
    </row>
    <row r="336" s="14" customFormat="1">
      <c r="A336" s="14"/>
      <c r="B336" s="237"/>
      <c r="C336" s="238"/>
      <c r="D336" s="219" t="s">
        <v>144</v>
      </c>
      <c r="E336" s="239" t="s">
        <v>19</v>
      </c>
      <c r="F336" s="240" t="s">
        <v>166</v>
      </c>
      <c r="G336" s="238"/>
      <c r="H336" s="241">
        <v>0.23200000000000001</v>
      </c>
      <c r="I336" s="242"/>
      <c r="J336" s="238"/>
      <c r="K336" s="238"/>
      <c r="L336" s="243"/>
      <c r="M336" s="244"/>
      <c r="N336" s="245"/>
      <c r="O336" s="245"/>
      <c r="P336" s="245"/>
      <c r="Q336" s="245"/>
      <c r="R336" s="245"/>
      <c r="S336" s="245"/>
      <c r="T336" s="246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7" t="s">
        <v>144</v>
      </c>
      <c r="AU336" s="247" t="s">
        <v>79</v>
      </c>
      <c r="AV336" s="14" t="s">
        <v>132</v>
      </c>
      <c r="AW336" s="14" t="s">
        <v>31</v>
      </c>
      <c r="AX336" s="14" t="s">
        <v>77</v>
      </c>
      <c r="AY336" s="247" t="s">
        <v>125</v>
      </c>
    </row>
    <row r="337" s="2" customFormat="1" ht="16.5" customHeight="1">
      <c r="A337" s="39"/>
      <c r="B337" s="40"/>
      <c r="C337" s="206" t="s">
        <v>524</v>
      </c>
      <c r="D337" s="206" t="s">
        <v>127</v>
      </c>
      <c r="E337" s="207" t="s">
        <v>985</v>
      </c>
      <c r="F337" s="208" t="s">
        <v>986</v>
      </c>
      <c r="G337" s="209" t="s">
        <v>229</v>
      </c>
      <c r="H337" s="210">
        <v>1.53</v>
      </c>
      <c r="I337" s="211"/>
      <c r="J337" s="212">
        <f>ROUND(I337*H337,2)</f>
        <v>0</v>
      </c>
      <c r="K337" s="208" t="s">
        <v>131</v>
      </c>
      <c r="L337" s="45"/>
      <c r="M337" s="213" t="s">
        <v>19</v>
      </c>
      <c r="N337" s="214" t="s">
        <v>40</v>
      </c>
      <c r="O337" s="85"/>
      <c r="P337" s="215">
        <f>O337*H337</f>
        <v>0</v>
      </c>
      <c r="Q337" s="215">
        <v>1.04877</v>
      </c>
      <c r="R337" s="215">
        <f>Q337*H337</f>
        <v>1.6046180999999999</v>
      </c>
      <c r="S337" s="215">
        <v>0</v>
      </c>
      <c r="T337" s="216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17" t="s">
        <v>132</v>
      </c>
      <c r="AT337" s="217" t="s">
        <v>127</v>
      </c>
      <c r="AU337" s="217" t="s">
        <v>79</v>
      </c>
      <c r="AY337" s="18" t="s">
        <v>125</v>
      </c>
      <c r="BE337" s="218">
        <f>IF(N337="základní",J337,0)</f>
        <v>0</v>
      </c>
      <c r="BF337" s="218">
        <f>IF(N337="snížená",J337,0)</f>
        <v>0</v>
      </c>
      <c r="BG337" s="218">
        <f>IF(N337="zákl. přenesená",J337,0)</f>
        <v>0</v>
      </c>
      <c r="BH337" s="218">
        <f>IF(N337="sníž. přenesená",J337,0)</f>
        <v>0</v>
      </c>
      <c r="BI337" s="218">
        <f>IF(N337="nulová",J337,0)</f>
        <v>0</v>
      </c>
      <c r="BJ337" s="18" t="s">
        <v>77</v>
      </c>
      <c r="BK337" s="218">
        <f>ROUND(I337*H337,2)</f>
        <v>0</v>
      </c>
      <c r="BL337" s="18" t="s">
        <v>132</v>
      </c>
      <c r="BM337" s="217" t="s">
        <v>987</v>
      </c>
    </row>
    <row r="338" s="2" customFormat="1">
      <c r="A338" s="39"/>
      <c r="B338" s="40"/>
      <c r="C338" s="41"/>
      <c r="D338" s="219" t="s">
        <v>134</v>
      </c>
      <c r="E338" s="41"/>
      <c r="F338" s="220" t="s">
        <v>988</v>
      </c>
      <c r="G338" s="41"/>
      <c r="H338" s="41"/>
      <c r="I338" s="221"/>
      <c r="J338" s="41"/>
      <c r="K338" s="41"/>
      <c r="L338" s="45"/>
      <c r="M338" s="222"/>
      <c r="N338" s="223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134</v>
      </c>
      <c r="AU338" s="18" t="s">
        <v>79</v>
      </c>
    </row>
    <row r="339" s="2" customFormat="1">
      <c r="A339" s="39"/>
      <c r="B339" s="40"/>
      <c r="C339" s="41"/>
      <c r="D339" s="224" t="s">
        <v>136</v>
      </c>
      <c r="E339" s="41"/>
      <c r="F339" s="225" t="s">
        <v>989</v>
      </c>
      <c r="G339" s="41"/>
      <c r="H339" s="41"/>
      <c r="I339" s="221"/>
      <c r="J339" s="41"/>
      <c r="K339" s="41"/>
      <c r="L339" s="45"/>
      <c r="M339" s="222"/>
      <c r="N339" s="223"/>
      <c r="O339" s="85"/>
      <c r="P339" s="85"/>
      <c r="Q339" s="85"/>
      <c r="R339" s="85"/>
      <c r="S339" s="85"/>
      <c r="T339" s="86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136</v>
      </c>
      <c r="AU339" s="18" t="s">
        <v>79</v>
      </c>
    </row>
    <row r="340" s="13" customFormat="1">
      <c r="A340" s="13"/>
      <c r="B340" s="226"/>
      <c r="C340" s="227"/>
      <c r="D340" s="219" t="s">
        <v>144</v>
      </c>
      <c r="E340" s="228" t="s">
        <v>19</v>
      </c>
      <c r="F340" s="229" t="s">
        <v>990</v>
      </c>
      <c r="G340" s="227"/>
      <c r="H340" s="230">
        <v>1.53</v>
      </c>
      <c r="I340" s="231"/>
      <c r="J340" s="227"/>
      <c r="K340" s="227"/>
      <c r="L340" s="232"/>
      <c r="M340" s="233"/>
      <c r="N340" s="234"/>
      <c r="O340" s="234"/>
      <c r="P340" s="234"/>
      <c r="Q340" s="234"/>
      <c r="R340" s="234"/>
      <c r="S340" s="234"/>
      <c r="T340" s="235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6" t="s">
        <v>144</v>
      </c>
      <c r="AU340" s="236" t="s">
        <v>79</v>
      </c>
      <c r="AV340" s="13" t="s">
        <v>79</v>
      </c>
      <c r="AW340" s="13" t="s">
        <v>31</v>
      </c>
      <c r="AX340" s="13" t="s">
        <v>77</v>
      </c>
      <c r="AY340" s="236" t="s">
        <v>125</v>
      </c>
    </row>
    <row r="341" s="2" customFormat="1" ht="16.5" customHeight="1">
      <c r="A341" s="39"/>
      <c r="B341" s="40"/>
      <c r="C341" s="206" t="s">
        <v>532</v>
      </c>
      <c r="D341" s="206" t="s">
        <v>127</v>
      </c>
      <c r="E341" s="207" t="s">
        <v>991</v>
      </c>
      <c r="F341" s="208" t="s">
        <v>992</v>
      </c>
      <c r="G341" s="209" t="s">
        <v>140</v>
      </c>
      <c r="H341" s="210">
        <v>16.800000000000001</v>
      </c>
      <c r="I341" s="211"/>
      <c r="J341" s="212">
        <f>ROUND(I341*H341,2)</f>
        <v>0</v>
      </c>
      <c r="K341" s="208" t="s">
        <v>131</v>
      </c>
      <c r="L341" s="45"/>
      <c r="M341" s="213" t="s">
        <v>19</v>
      </c>
      <c r="N341" s="214" t="s">
        <v>40</v>
      </c>
      <c r="O341" s="85"/>
      <c r="P341" s="215">
        <f>O341*H341</f>
        <v>0</v>
      </c>
      <c r="Q341" s="215">
        <v>0</v>
      </c>
      <c r="R341" s="215">
        <f>Q341*H341</f>
        <v>0</v>
      </c>
      <c r="S341" s="215">
        <v>0</v>
      </c>
      <c r="T341" s="216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17" t="s">
        <v>132</v>
      </c>
      <c r="AT341" s="217" t="s">
        <v>127</v>
      </c>
      <c r="AU341" s="217" t="s">
        <v>79</v>
      </c>
      <c r="AY341" s="18" t="s">
        <v>125</v>
      </c>
      <c r="BE341" s="218">
        <f>IF(N341="základní",J341,0)</f>
        <v>0</v>
      </c>
      <c r="BF341" s="218">
        <f>IF(N341="snížená",J341,0)</f>
        <v>0</v>
      </c>
      <c r="BG341" s="218">
        <f>IF(N341="zákl. přenesená",J341,0)</f>
        <v>0</v>
      </c>
      <c r="BH341" s="218">
        <f>IF(N341="sníž. přenesená",J341,0)</f>
        <v>0</v>
      </c>
      <c r="BI341" s="218">
        <f>IF(N341="nulová",J341,0)</f>
        <v>0</v>
      </c>
      <c r="BJ341" s="18" t="s">
        <v>77</v>
      </c>
      <c r="BK341" s="218">
        <f>ROUND(I341*H341,2)</f>
        <v>0</v>
      </c>
      <c r="BL341" s="18" t="s">
        <v>132</v>
      </c>
      <c r="BM341" s="217" t="s">
        <v>993</v>
      </c>
    </row>
    <row r="342" s="2" customFormat="1">
      <c r="A342" s="39"/>
      <c r="B342" s="40"/>
      <c r="C342" s="41"/>
      <c r="D342" s="219" t="s">
        <v>134</v>
      </c>
      <c r="E342" s="41"/>
      <c r="F342" s="220" t="s">
        <v>994</v>
      </c>
      <c r="G342" s="41"/>
      <c r="H342" s="41"/>
      <c r="I342" s="221"/>
      <c r="J342" s="41"/>
      <c r="K342" s="41"/>
      <c r="L342" s="45"/>
      <c r="M342" s="222"/>
      <c r="N342" s="223"/>
      <c r="O342" s="85"/>
      <c r="P342" s="85"/>
      <c r="Q342" s="85"/>
      <c r="R342" s="85"/>
      <c r="S342" s="85"/>
      <c r="T342" s="86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134</v>
      </c>
      <c r="AU342" s="18" t="s">
        <v>79</v>
      </c>
    </row>
    <row r="343" s="2" customFormat="1">
      <c r="A343" s="39"/>
      <c r="B343" s="40"/>
      <c r="C343" s="41"/>
      <c r="D343" s="224" t="s">
        <v>136</v>
      </c>
      <c r="E343" s="41"/>
      <c r="F343" s="225" t="s">
        <v>995</v>
      </c>
      <c r="G343" s="41"/>
      <c r="H343" s="41"/>
      <c r="I343" s="221"/>
      <c r="J343" s="41"/>
      <c r="K343" s="41"/>
      <c r="L343" s="45"/>
      <c r="M343" s="222"/>
      <c r="N343" s="223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136</v>
      </c>
      <c r="AU343" s="18" t="s">
        <v>79</v>
      </c>
    </row>
    <row r="344" s="15" customFormat="1">
      <c r="A344" s="15"/>
      <c r="B344" s="258"/>
      <c r="C344" s="259"/>
      <c r="D344" s="219" t="s">
        <v>144</v>
      </c>
      <c r="E344" s="260" t="s">
        <v>19</v>
      </c>
      <c r="F344" s="261" t="s">
        <v>996</v>
      </c>
      <c r="G344" s="259"/>
      <c r="H344" s="260" t="s">
        <v>19</v>
      </c>
      <c r="I344" s="262"/>
      <c r="J344" s="259"/>
      <c r="K344" s="259"/>
      <c r="L344" s="263"/>
      <c r="M344" s="264"/>
      <c r="N344" s="265"/>
      <c r="O344" s="265"/>
      <c r="P344" s="265"/>
      <c r="Q344" s="265"/>
      <c r="R344" s="265"/>
      <c r="S344" s="265"/>
      <c r="T344" s="266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67" t="s">
        <v>144</v>
      </c>
      <c r="AU344" s="267" t="s">
        <v>79</v>
      </c>
      <c r="AV344" s="15" t="s">
        <v>77</v>
      </c>
      <c r="AW344" s="15" t="s">
        <v>31</v>
      </c>
      <c r="AX344" s="15" t="s">
        <v>69</v>
      </c>
      <c r="AY344" s="267" t="s">
        <v>125</v>
      </c>
    </row>
    <row r="345" s="13" customFormat="1">
      <c r="A345" s="13"/>
      <c r="B345" s="226"/>
      <c r="C345" s="227"/>
      <c r="D345" s="219" t="s">
        <v>144</v>
      </c>
      <c r="E345" s="228" t="s">
        <v>19</v>
      </c>
      <c r="F345" s="229" t="s">
        <v>997</v>
      </c>
      <c r="G345" s="227"/>
      <c r="H345" s="230">
        <v>16.800000000000001</v>
      </c>
      <c r="I345" s="231"/>
      <c r="J345" s="227"/>
      <c r="K345" s="227"/>
      <c r="L345" s="232"/>
      <c r="M345" s="233"/>
      <c r="N345" s="234"/>
      <c r="O345" s="234"/>
      <c r="P345" s="234"/>
      <c r="Q345" s="234"/>
      <c r="R345" s="234"/>
      <c r="S345" s="234"/>
      <c r="T345" s="235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6" t="s">
        <v>144</v>
      </c>
      <c r="AU345" s="236" t="s">
        <v>79</v>
      </c>
      <c r="AV345" s="13" t="s">
        <v>79</v>
      </c>
      <c r="AW345" s="13" t="s">
        <v>31</v>
      </c>
      <c r="AX345" s="13" t="s">
        <v>77</v>
      </c>
      <c r="AY345" s="236" t="s">
        <v>125</v>
      </c>
    </row>
    <row r="346" s="2" customFormat="1" ht="16.5" customHeight="1">
      <c r="A346" s="39"/>
      <c r="B346" s="40"/>
      <c r="C346" s="206" t="s">
        <v>540</v>
      </c>
      <c r="D346" s="206" t="s">
        <v>127</v>
      </c>
      <c r="E346" s="207" t="s">
        <v>998</v>
      </c>
      <c r="F346" s="208" t="s">
        <v>999</v>
      </c>
      <c r="G346" s="209" t="s">
        <v>140</v>
      </c>
      <c r="H346" s="210">
        <v>22.805</v>
      </c>
      <c r="I346" s="211"/>
      <c r="J346" s="212">
        <f>ROUND(I346*H346,2)</f>
        <v>0</v>
      </c>
      <c r="K346" s="208" t="s">
        <v>131</v>
      </c>
      <c r="L346" s="45"/>
      <c r="M346" s="213" t="s">
        <v>19</v>
      </c>
      <c r="N346" s="214" t="s">
        <v>40</v>
      </c>
      <c r="O346" s="85"/>
      <c r="P346" s="215">
        <f>O346*H346</f>
        <v>0</v>
      </c>
      <c r="Q346" s="215">
        <v>0</v>
      </c>
      <c r="R346" s="215">
        <f>Q346*H346</f>
        <v>0</v>
      </c>
      <c r="S346" s="215">
        <v>0</v>
      </c>
      <c r="T346" s="216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17" t="s">
        <v>132</v>
      </c>
      <c r="AT346" s="217" t="s">
        <v>127</v>
      </c>
      <c r="AU346" s="217" t="s">
        <v>79</v>
      </c>
      <c r="AY346" s="18" t="s">
        <v>125</v>
      </c>
      <c r="BE346" s="218">
        <f>IF(N346="základní",J346,0)</f>
        <v>0</v>
      </c>
      <c r="BF346" s="218">
        <f>IF(N346="snížená",J346,0)</f>
        <v>0</v>
      </c>
      <c r="BG346" s="218">
        <f>IF(N346="zákl. přenesená",J346,0)</f>
        <v>0</v>
      </c>
      <c r="BH346" s="218">
        <f>IF(N346="sníž. přenesená",J346,0)</f>
        <v>0</v>
      </c>
      <c r="BI346" s="218">
        <f>IF(N346="nulová",J346,0)</f>
        <v>0</v>
      </c>
      <c r="BJ346" s="18" t="s">
        <v>77</v>
      </c>
      <c r="BK346" s="218">
        <f>ROUND(I346*H346,2)</f>
        <v>0</v>
      </c>
      <c r="BL346" s="18" t="s">
        <v>132</v>
      </c>
      <c r="BM346" s="217" t="s">
        <v>1000</v>
      </c>
    </row>
    <row r="347" s="2" customFormat="1">
      <c r="A347" s="39"/>
      <c r="B347" s="40"/>
      <c r="C347" s="41"/>
      <c r="D347" s="219" t="s">
        <v>134</v>
      </c>
      <c r="E347" s="41"/>
      <c r="F347" s="220" t="s">
        <v>1001</v>
      </c>
      <c r="G347" s="41"/>
      <c r="H347" s="41"/>
      <c r="I347" s="221"/>
      <c r="J347" s="41"/>
      <c r="K347" s="41"/>
      <c r="L347" s="45"/>
      <c r="M347" s="222"/>
      <c r="N347" s="223"/>
      <c r="O347" s="85"/>
      <c r="P347" s="85"/>
      <c r="Q347" s="85"/>
      <c r="R347" s="85"/>
      <c r="S347" s="85"/>
      <c r="T347" s="86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134</v>
      </c>
      <c r="AU347" s="18" t="s">
        <v>79</v>
      </c>
    </row>
    <row r="348" s="2" customFormat="1">
      <c r="A348" s="39"/>
      <c r="B348" s="40"/>
      <c r="C348" s="41"/>
      <c r="D348" s="224" t="s">
        <v>136</v>
      </c>
      <c r="E348" s="41"/>
      <c r="F348" s="225" t="s">
        <v>1002</v>
      </c>
      <c r="G348" s="41"/>
      <c r="H348" s="41"/>
      <c r="I348" s="221"/>
      <c r="J348" s="41"/>
      <c r="K348" s="41"/>
      <c r="L348" s="45"/>
      <c r="M348" s="222"/>
      <c r="N348" s="223"/>
      <c r="O348" s="85"/>
      <c r="P348" s="85"/>
      <c r="Q348" s="85"/>
      <c r="R348" s="85"/>
      <c r="S348" s="85"/>
      <c r="T348" s="8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136</v>
      </c>
      <c r="AU348" s="18" t="s">
        <v>79</v>
      </c>
    </row>
    <row r="349" s="15" customFormat="1">
      <c r="A349" s="15"/>
      <c r="B349" s="258"/>
      <c r="C349" s="259"/>
      <c r="D349" s="219" t="s">
        <v>144</v>
      </c>
      <c r="E349" s="260" t="s">
        <v>19</v>
      </c>
      <c r="F349" s="261" t="s">
        <v>1003</v>
      </c>
      <c r="G349" s="259"/>
      <c r="H349" s="260" t="s">
        <v>19</v>
      </c>
      <c r="I349" s="262"/>
      <c r="J349" s="259"/>
      <c r="K349" s="259"/>
      <c r="L349" s="263"/>
      <c r="M349" s="264"/>
      <c r="N349" s="265"/>
      <c r="O349" s="265"/>
      <c r="P349" s="265"/>
      <c r="Q349" s="265"/>
      <c r="R349" s="265"/>
      <c r="S349" s="265"/>
      <c r="T349" s="266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67" t="s">
        <v>144</v>
      </c>
      <c r="AU349" s="267" t="s">
        <v>79</v>
      </c>
      <c r="AV349" s="15" t="s">
        <v>77</v>
      </c>
      <c r="AW349" s="15" t="s">
        <v>31</v>
      </c>
      <c r="AX349" s="15" t="s">
        <v>69</v>
      </c>
      <c r="AY349" s="267" t="s">
        <v>125</v>
      </c>
    </row>
    <row r="350" s="13" customFormat="1">
      <c r="A350" s="13"/>
      <c r="B350" s="226"/>
      <c r="C350" s="227"/>
      <c r="D350" s="219" t="s">
        <v>144</v>
      </c>
      <c r="E350" s="228" t="s">
        <v>19</v>
      </c>
      <c r="F350" s="229" t="s">
        <v>1004</v>
      </c>
      <c r="G350" s="227"/>
      <c r="H350" s="230">
        <v>11.478</v>
      </c>
      <c r="I350" s="231"/>
      <c r="J350" s="227"/>
      <c r="K350" s="227"/>
      <c r="L350" s="232"/>
      <c r="M350" s="233"/>
      <c r="N350" s="234"/>
      <c r="O350" s="234"/>
      <c r="P350" s="234"/>
      <c r="Q350" s="234"/>
      <c r="R350" s="234"/>
      <c r="S350" s="234"/>
      <c r="T350" s="235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6" t="s">
        <v>144</v>
      </c>
      <c r="AU350" s="236" t="s">
        <v>79</v>
      </c>
      <c r="AV350" s="13" t="s">
        <v>79</v>
      </c>
      <c r="AW350" s="13" t="s">
        <v>31</v>
      </c>
      <c r="AX350" s="13" t="s">
        <v>69</v>
      </c>
      <c r="AY350" s="236" t="s">
        <v>125</v>
      </c>
    </row>
    <row r="351" s="13" customFormat="1">
      <c r="A351" s="13"/>
      <c r="B351" s="226"/>
      <c r="C351" s="227"/>
      <c r="D351" s="219" t="s">
        <v>144</v>
      </c>
      <c r="E351" s="228" t="s">
        <v>19</v>
      </c>
      <c r="F351" s="229" t="s">
        <v>1005</v>
      </c>
      <c r="G351" s="227"/>
      <c r="H351" s="230">
        <v>11.327</v>
      </c>
      <c r="I351" s="231"/>
      <c r="J351" s="227"/>
      <c r="K351" s="227"/>
      <c r="L351" s="232"/>
      <c r="M351" s="233"/>
      <c r="N351" s="234"/>
      <c r="O351" s="234"/>
      <c r="P351" s="234"/>
      <c r="Q351" s="234"/>
      <c r="R351" s="234"/>
      <c r="S351" s="234"/>
      <c r="T351" s="235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6" t="s">
        <v>144</v>
      </c>
      <c r="AU351" s="236" t="s">
        <v>79</v>
      </c>
      <c r="AV351" s="13" t="s">
        <v>79</v>
      </c>
      <c r="AW351" s="13" t="s">
        <v>31</v>
      </c>
      <c r="AX351" s="13" t="s">
        <v>69</v>
      </c>
      <c r="AY351" s="236" t="s">
        <v>125</v>
      </c>
    </row>
    <row r="352" s="14" customFormat="1">
      <c r="A352" s="14"/>
      <c r="B352" s="237"/>
      <c r="C352" s="238"/>
      <c r="D352" s="219" t="s">
        <v>144</v>
      </c>
      <c r="E352" s="239" t="s">
        <v>19</v>
      </c>
      <c r="F352" s="240" t="s">
        <v>166</v>
      </c>
      <c r="G352" s="238"/>
      <c r="H352" s="241">
        <v>22.805</v>
      </c>
      <c r="I352" s="242"/>
      <c r="J352" s="238"/>
      <c r="K352" s="238"/>
      <c r="L352" s="243"/>
      <c r="M352" s="244"/>
      <c r="N352" s="245"/>
      <c r="O352" s="245"/>
      <c r="P352" s="245"/>
      <c r="Q352" s="245"/>
      <c r="R352" s="245"/>
      <c r="S352" s="245"/>
      <c r="T352" s="246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7" t="s">
        <v>144</v>
      </c>
      <c r="AU352" s="247" t="s">
        <v>79</v>
      </c>
      <c r="AV352" s="14" t="s">
        <v>132</v>
      </c>
      <c r="AW352" s="14" t="s">
        <v>31</v>
      </c>
      <c r="AX352" s="14" t="s">
        <v>77</v>
      </c>
      <c r="AY352" s="247" t="s">
        <v>125</v>
      </c>
    </row>
    <row r="353" s="2" customFormat="1" ht="16.5" customHeight="1">
      <c r="A353" s="39"/>
      <c r="B353" s="40"/>
      <c r="C353" s="206" t="s">
        <v>545</v>
      </c>
      <c r="D353" s="206" t="s">
        <v>127</v>
      </c>
      <c r="E353" s="207" t="s">
        <v>1006</v>
      </c>
      <c r="F353" s="208" t="s">
        <v>1007</v>
      </c>
      <c r="G353" s="209" t="s">
        <v>130</v>
      </c>
      <c r="H353" s="210">
        <v>51.200000000000003</v>
      </c>
      <c r="I353" s="211"/>
      <c r="J353" s="212">
        <f>ROUND(I353*H353,2)</f>
        <v>0</v>
      </c>
      <c r="K353" s="208" t="s">
        <v>131</v>
      </c>
      <c r="L353" s="45"/>
      <c r="M353" s="213" t="s">
        <v>19</v>
      </c>
      <c r="N353" s="214" t="s">
        <v>40</v>
      </c>
      <c r="O353" s="85"/>
      <c r="P353" s="215">
        <f>O353*H353</f>
        <v>0</v>
      </c>
      <c r="Q353" s="215">
        <v>0.00182</v>
      </c>
      <c r="R353" s="215">
        <f>Q353*H353</f>
        <v>0.093184000000000003</v>
      </c>
      <c r="S353" s="215">
        <v>0</v>
      </c>
      <c r="T353" s="216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17" t="s">
        <v>132</v>
      </c>
      <c r="AT353" s="217" t="s">
        <v>127</v>
      </c>
      <c r="AU353" s="217" t="s">
        <v>79</v>
      </c>
      <c r="AY353" s="18" t="s">
        <v>125</v>
      </c>
      <c r="BE353" s="218">
        <f>IF(N353="základní",J353,0)</f>
        <v>0</v>
      </c>
      <c r="BF353" s="218">
        <f>IF(N353="snížená",J353,0)</f>
        <v>0</v>
      </c>
      <c r="BG353" s="218">
        <f>IF(N353="zákl. přenesená",J353,0)</f>
        <v>0</v>
      </c>
      <c r="BH353" s="218">
        <f>IF(N353="sníž. přenesená",J353,0)</f>
        <v>0</v>
      </c>
      <c r="BI353" s="218">
        <f>IF(N353="nulová",J353,0)</f>
        <v>0</v>
      </c>
      <c r="BJ353" s="18" t="s">
        <v>77</v>
      </c>
      <c r="BK353" s="218">
        <f>ROUND(I353*H353,2)</f>
        <v>0</v>
      </c>
      <c r="BL353" s="18" t="s">
        <v>132</v>
      </c>
      <c r="BM353" s="217" t="s">
        <v>1008</v>
      </c>
    </row>
    <row r="354" s="2" customFormat="1">
      <c r="A354" s="39"/>
      <c r="B354" s="40"/>
      <c r="C354" s="41"/>
      <c r="D354" s="219" t="s">
        <v>134</v>
      </c>
      <c r="E354" s="41"/>
      <c r="F354" s="220" t="s">
        <v>1009</v>
      </c>
      <c r="G354" s="41"/>
      <c r="H354" s="41"/>
      <c r="I354" s="221"/>
      <c r="J354" s="41"/>
      <c r="K354" s="41"/>
      <c r="L354" s="45"/>
      <c r="M354" s="222"/>
      <c r="N354" s="223"/>
      <c r="O354" s="85"/>
      <c r="P354" s="85"/>
      <c r="Q354" s="85"/>
      <c r="R354" s="85"/>
      <c r="S354" s="85"/>
      <c r="T354" s="86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134</v>
      </c>
      <c r="AU354" s="18" t="s">
        <v>79</v>
      </c>
    </row>
    <row r="355" s="2" customFormat="1">
      <c r="A355" s="39"/>
      <c r="B355" s="40"/>
      <c r="C355" s="41"/>
      <c r="D355" s="224" t="s">
        <v>136</v>
      </c>
      <c r="E355" s="41"/>
      <c r="F355" s="225" t="s">
        <v>1010</v>
      </c>
      <c r="G355" s="41"/>
      <c r="H355" s="41"/>
      <c r="I355" s="221"/>
      <c r="J355" s="41"/>
      <c r="K355" s="41"/>
      <c r="L355" s="45"/>
      <c r="M355" s="222"/>
      <c r="N355" s="223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136</v>
      </c>
      <c r="AU355" s="18" t="s">
        <v>79</v>
      </c>
    </row>
    <row r="356" s="15" customFormat="1">
      <c r="A356" s="15"/>
      <c r="B356" s="258"/>
      <c r="C356" s="259"/>
      <c r="D356" s="219" t="s">
        <v>144</v>
      </c>
      <c r="E356" s="260" t="s">
        <v>19</v>
      </c>
      <c r="F356" s="261" t="s">
        <v>1003</v>
      </c>
      <c r="G356" s="259"/>
      <c r="H356" s="260" t="s">
        <v>19</v>
      </c>
      <c r="I356" s="262"/>
      <c r="J356" s="259"/>
      <c r="K356" s="259"/>
      <c r="L356" s="263"/>
      <c r="M356" s="264"/>
      <c r="N356" s="265"/>
      <c r="O356" s="265"/>
      <c r="P356" s="265"/>
      <c r="Q356" s="265"/>
      <c r="R356" s="265"/>
      <c r="S356" s="265"/>
      <c r="T356" s="266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67" t="s">
        <v>144</v>
      </c>
      <c r="AU356" s="267" t="s">
        <v>79</v>
      </c>
      <c r="AV356" s="15" t="s">
        <v>77</v>
      </c>
      <c r="AW356" s="15" t="s">
        <v>31</v>
      </c>
      <c r="AX356" s="15" t="s">
        <v>69</v>
      </c>
      <c r="AY356" s="267" t="s">
        <v>125</v>
      </c>
    </row>
    <row r="357" s="13" customFormat="1">
      <c r="A357" s="13"/>
      <c r="B357" s="226"/>
      <c r="C357" s="227"/>
      <c r="D357" s="219" t="s">
        <v>144</v>
      </c>
      <c r="E357" s="228" t="s">
        <v>19</v>
      </c>
      <c r="F357" s="229" t="s">
        <v>1011</v>
      </c>
      <c r="G357" s="227"/>
      <c r="H357" s="230">
        <v>51.200000000000003</v>
      </c>
      <c r="I357" s="231"/>
      <c r="J357" s="227"/>
      <c r="K357" s="227"/>
      <c r="L357" s="232"/>
      <c r="M357" s="233"/>
      <c r="N357" s="234"/>
      <c r="O357" s="234"/>
      <c r="P357" s="234"/>
      <c r="Q357" s="234"/>
      <c r="R357" s="234"/>
      <c r="S357" s="234"/>
      <c r="T357" s="235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6" t="s">
        <v>144</v>
      </c>
      <c r="AU357" s="236" t="s">
        <v>79</v>
      </c>
      <c r="AV357" s="13" t="s">
        <v>79</v>
      </c>
      <c r="AW357" s="13" t="s">
        <v>31</v>
      </c>
      <c r="AX357" s="13" t="s">
        <v>77</v>
      </c>
      <c r="AY357" s="236" t="s">
        <v>125</v>
      </c>
    </row>
    <row r="358" s="2" customFormat="1" ht="16.5" customHeight="1">
      <c r="A358" s="39"/>
      <c r="B358" s="40"/>
      <c r="C358" s="206" t="s">
        <v>550</v>
      </c>
      <c r="D358" s="206" t="s">
        <v>127</v>
      </c>
      <c r="E358" s="207" t="s">
        <v>1012</v>
      </c>
      <c r="F358" s="208" t="s">
        <v>1013</v>
      </c>
      <c r="G358" s="209" t="s">
        <v>130</v>
      </c>
      <c r="H358" s="210">
        <v>51.200000000000003</v>
      </c>
      <c r="I358" s="211"/>
      <c r="J358" s="212">
        <f>ROUND(I358*H358,2)</f>
        <v>0</v>
      </c>
      <c r="K358" s="208" t="s">
        <v>131</v>
      </c>
      <c r="L358" s="45"/>
      <c r="M358" s="213" t="s">
        <v>19</v>
      </c>
      <c r="N358" s="214" t="s">
        <v>40</v>
      </c>
      <c r="O358" s="85"/>
      <c r="P358" s="215">
        <f>O358*H358</f>
        <v>0</v>
      </c>
      <c r="Q358" s="215">
        <v>4.0000000000000003E-05</v>
      </c>
      <c r="R358" s="215">
        <f>Q358*H358</f>
        <v>0.0020480000000000003</v>
      </c>
      <c r="S358" s="215">
        <v>0</v>
      </c>
      <c r="T358" s="216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17" t="s">
        <v>132</v>
      </c>
      <c r="AT358" s="217" t="s">
        <v>127</v>
      </c>
      <c r="AU358" s="217" t="s">
        <v>79</v>
      </c>
      <c r="AY358" s="18" t="s">
        <v>125</v>
      </c>
      <c r="BE358" s="218">
        <f>IF(N358="základní",J358,0)</f>
        <v>0</v>
      </c>
      <c r="BF358" s="218">
        <f>IF(N358="snížená",J358,0)</f>
        <v>0</v>
      </c>
      <c r="BG358" s="218">
        <f>IF(N358="zákl. přenesená",J358,0)</f>
        <v>0</v>
      </c>
      <c r="BH358" s="218">
        <f>IF(N358="sníž. přenesená",J358,0)</f>
        <v>0</v>
      </c>
      <c r="BI358" s="218">
        <f>IF(N358="nulová",J358,0)</f>
        <v>0</v>
      </c>
      <c r="BJ358" s="18" t="s">
        <v>77</v>
      </c>
      <c r="BK358" s="218">
        <f>ROUND(I358*H358,2)</f>
        <v>0</v>
      </c>
      <c r="BL358" s="18" t="s">
        <v>132</v>
      </c>
      <c r="BM358" s="217" t="s">
        <v>1014</v>
      </c>
    </row>
    <row r="359" s="2" customFormat="1">
      <c r="A359" s="39"/>
      <c r="B359" s="40"/>
      <c r="C359" s="41"/>
      <c r="D359" s="219" t="s">
        <v>134</v>
      </c>
      <c r="E359" s="41"/>
      <c r="F359" s="220" t="s">
        <v>1015</v>
      </c>
      <c r="G359" s="41"/>
      <c r="H359" s="41"/>
      <c r="I359" s="221"/>
      <c r="J359" s="41"/>
      <c r="K359" s="41"/>
      <c r="L359" s="45"/>
      <c r="M359" s="222"/>
      <c r="N359" s="223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134</v>
      </c>
      <c r="AU359" s="18" t="s">
        <v>79</v>
      </c>
    </row>
    <row r="360" s="2" customFormat="1">
      <c r="A360" s="39"/>
      <c r="B360" s="40"/>
      <c r="C360" s="41"/>
      <c r="D360" s="224" t="s">
        <v>136</v>
      </c>
      <c r="E360" s="41"/>
      <c r="F360" s="225" t="s">
        <v>1016</v>
      </c>
      <c r="G360" s="41"/>
      <c r="H360" s="41"/>
      <c r="I360" s="221"/>
      <c r="J360" s="41"/>
      <c r="K360" s="41"/>
      <c r="L360" s="45"/>
      <c r="M360" s="222"/>
      <c r="N360" s="223"/>
      <c r="O360" s="85"/>
      <c r="P360" s="85"/>
      <c r="Q360" s="85"/>
      <c r="R360" s="85"/>
      <c r="S360" s="85"/>
      <c r="T360" s="86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136</v>
      </c>
      <c r="AU360" s="18" t="s">
        <v>79</v>
      </c>
    </row>
    <row r="361" s="2" customFormat="1" ht="16.5" customHeight="1">
      <c r="A361" s="39"/>
      <c r="B361" s="40"/>
      <c r="C361" s="206" t="s">
        <v>555</v>
      </c>
      <c r="D361" s="206" t="s">
        <v>127</v>
      </c>
      <c r="E361" s="207" t="s">
        <v>1017</v>
      </c>
      <c r="F361" s="208" t="s">
        <v>1018</v>
      </c>
      <c r="G361" s="209" t="s">
        <v>130</v>
      </c>
      <c r="H361" s="210">
        <v>85.444000000000003</v>
      </c>
      <c r="I361" s="211"/>
      <c r="J361" s="212">
        <f>ROUND(I361*H361,2)</f>
        <v>0</v>
      </c>
      <c r="K361" s="208" t="s">
        <v>131</v>
      </c>
      <c r="L361" s="45"/>
      <c r="M361" s="213" t="s">
        <v>19</v>
      </c>
      <c r="N361" s="214" t="s">
        <v>40</v>
      </c>
      <c r="O361" s="85"/>
      <c r="P361" s="215">
        <f>O361*H361</f>
        <v>0</v>
      </c>
      <c r="Q361" s="215">
        <v>0.00132</v>
      </c>
      <c r="R361" s="215">
        <f>Q361*H361</f>
        <v>0.11278608</v>
      </c>
      <c r="S361" s="215">
        <v>0</v>
      </c>
      <c r="T361" s="216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17" t="s">
        <v>132</v>
      </c>
      <c r="AT361" s="217" t="s">
        <v>127</v>
      </c>
      <c r="AU361" s="217" t="s">
        <v>79</v>
      </c>
      <c r="AY361" s="18" t="s">
        <v>125</v>
      </c>
      <c r="BE361" s="218">
        <f>IF(N361="základní",J361,0)</f>
        <v>0</v>
      </c>
      <c r="BF361" s="218">
        <f>IF(N361="snížená",J361,0)</f>
        <v>0</v>
      </c>
      <c r="BG361" s="218">
        <f>IF(N361="zákl. přenesená",J361,0)</f>
        <v>0</v>
      </c>
      <c r="BH361" s="218">
        <f>IF(N361="sníž. přenesená",J361,0)</f>
        <v>0</v>
      </c>
      <c r="BI361" s="218">
        <f>IF(N361="nulová",J361,0)</f>
        <v>0</v>
      </c>
      <c r="BJ361" s="18" t="s">
        <v>77</v>
      </c>
      <c r="BK361" s="218">
        <f>ROUND(I361*H361,2)</f>
        <v>0</v>
      </c>
      <c r="BL361" s="18" t="s">
        <v>132</v>
      </c>
      <c r="BM361" s="217" t="s">
        <v>1019</v>
      </c>
    </row>
    <row r="362" s="2" customFormat="1">
      <c r="A362" s="39"/>
      <c r="B362" s="40"/>
      <c r="C362" s="41"/>
      <c r="D362" s="219" t="s">
        <v>134</v>
      </c>
      <c r="E362" s="41"/>
      <c r="F362" s="220" t="s">
        <v>1020</v>
      </c>
      <c r="G362" s="41"/>
      <c r="H362" s="41"/>
      <c r="I362" s="221"/>
      <c r="J362" s="41"/>
      <c r="K362" s="41"/>
      <c r="L362" s="45"/>
      <c r="M362" s="222"/>
      <c r="N362" s="223"/>
      <c r="O362" s="85"/>
      <c r="P362" s="85"/>
      <c r="Q362" s="85"/>
      <c r="R362" s="85"/>
      <c r="S362" s="85"/>
      <c r="T362" s="86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134</v>
      </c>
      <c r="AU362" s="18" t="s">
        <v>79</v>
      </c>
    </row>
    <row r="363" s="2" customFormat="1">
      <c r="A363" s="39"/>
      <c r="B363" s="40"/>
      <c r="C363" s="41"/>
      <c r="D363" s="224" t="s">
        <v>136</v>
      </c>
      <c r="E363" s="41"/>
      <c r="F363" s="225" t="s">
        <v>1021</v>
      </c>
      <c r="G363" s="41"/>
      <c r="H363" s="41"/>
      <c r="I363" s="221"/>
      <c r="J363" s="41"/>
      <c r="K363" s="41"/>
      <c r="L363" s="45"/>
      <c r="M363" s="222"/>
      <c r="N363" s="223"/>
      <c r="O363" s="85"/>
      <c r="P363" s="85"/>
      <c r="Q363" s="85"/>
      <c r="R363" s="85"/>
      <c r="S363" s="85"/>
      <c r="T363" s="86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136</v>
      </c>
      <c r="AU363" s="18" t="s">
        <v>79</v>
      </c>
    </row>
    <row r="364" s="15" customFormat="1">
      <c r="A364" s="15"/>
      <c r="B364" s="258"/>
      <c r="C364" s="259"/>
      <c r="D364" s="219" t="s">
        <v>144</v>
      </c>
      <c r="E364" s="260" t="s">
        <v>19</v>
      </c>
      <c r="F364" s="261" t="s">
        <v>1003</v>
      </c>
      <c r="G364" s="259"/>
      <c r="H364" s="260" t="s">
        <v>19</v>
      </c>
      <c r="I364" s="262"/>
      <c r="J364" s="259"/>
      <c r="K364" s="259"/>
      <c r="L364" s="263"/>
      <c r="M364" s="264"/>
      <c r="N364" s="265"/>
      <c r="O364" s="265"/>
      <c r="P364" s="265"/>
      <c r="Q364" s="265"/>
      <c r="R364" s="265"/>
      <c r="S364" s="265"/>
      <c r="T364" s="266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67" t="s">
        <v>144</v>
      </c>
      <c r="AU364" s="267" t="s">
        <v>79</v>
      </c>
      <c r="AV364" s="15" t="s">
        <v>77</v>
      </c>
      <c r="AW364" s="15" t="s">
        <v>31</v>
      </c>
      <c r="AX364" s="15" t="s">
        <v>69</v>
      </c>
      <c r="AY364" s="267" t="s">
        <v>125</v>
      </c>
    </row>
    <row r="365" s="13" customFormat="1">
      <c r="A365" s="13"/>
      <c r="B365" s="226"/>
      <c r="C365" s="227"/>
      <c r="D365" s="219" t="s">
        <v>144</v>
      </c>
      <c r="E365" s="228" t="s">
        <v>19</v>
      </c>
      <c r="F365" s="229" t="s">
        <v>1022</v>
      </c>
      <c r="G365" s="227"/>
      <c r="H365" s="230">
        <v>43.005000000000003</v>
      </c>
      <c r="I365" s="231"/>
      <c r="J365" s="227"/>
      <c r="K365" s="227"/>
      <c r="L365" s="232"/>
      <c r="M365" s="233"/>
      <c r="N365" s="234"/>
      <c r="O365" s="234"/>
      <c r="P365" s="234"/>
      <c r="Q365" s="234"/>
      <c r="R365" s="234"/>
      <c r="S365" s="234"/>
      <c r="T365" s="235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6" t="s">
        <v>144</v>
      </c>
      <c r="AU365" s="236" t="s">
        <v>79</v>
      </c>
      <c r="AV365" s="13" t="s">
        <v>79</v>
      </c>
      <c r="AW365" s="13" t="s">
        <v>31</v>
      </c>
      <c r="AX365" s="13" t="s">
        <v>69</v>
      </c>
      <c r="AY365" s="236" t="s">
        <v>125</v>
      </c>
    </row>
    <row r="366" s="13" customFormat="1">
      <c r="A366" s="13"/>
      <c r="B366" s="226"/>
      <c r="C366" s="227"/>
      <c r="D366" s="219" t="s">
        <v>144</v>
      </c>
      <c r="E366" s="228" t="s">
        <v>19</v>
      </c>
      <c r="F366" s="229" t="s">
        <v>1023</v>
      </c>
      <c r="G366" s="227"/>
      <c r="H366" s="230">
        <v>42.439</v>
      </c>
      <c r="I366" s="231"/>
      <c r="J366" s="227"/>
      <c r="K366" s="227"/>
      <c r="L366" s="232"/>
      <c r="M366" s="233"/>
      <c r="N366" s="234"/>
      <c r="O366" s="234"/>
      <c r="P366" s="234"/>
      <c r="Q366" s="234"/>
      <c r="R366" s="234"/>
      <c r="S366" s="234"/>
      <c r="T366" s="235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6" t="s">
        <v>144</v>
      </c>
      <c r="AU366" s="236" t="s">
        <v>79</v>
      </c>
      <c r="AV366" s="13" t="s">
        <v>79</v>
      </c>
      <c r="AW366" s="13" t="s">
        <v>31</v>
      </c>
      <c r="AX366" s="13" t="s">
        <v>69</v>
      </c>
      <c r="AY366" s="236" t="s">
        <v>125</v>
      </c>
    </row>
    <row r="367" s="14" customFormat="1">
      <c r="A367" s="14"/>
      <c r="B367" s="237"/>
      <c r="C367" s="238"/>
      <c r="D367" s="219" t="s">
        <v>144</v>
      </c>
      <c r="E367" s="239" t="s">
        <v>19</v>
      </c>
      <c r="F367" s="240" t="s">
        <v>166</v>
      </c>
      <c r="G367" s="238"/>
      <c r="H367" s="241">
        <v>85.444000000000003</v>
      </c>
      <c r="I367" s="242"/>
      <c r="J367" s="238"/>
      <c r="K367" s="238"/>
      <c r="L367" s="243"/>
      <c r="M367" s="244"/>
      <c r="N367" s="245"/>
      <c r="O367" s="245"/>
      <c r="P367" s="245"/>
      <c r="Q367" s="245"/>
      <c r="R367" s="245"/>
      <c r="S367" s="245"/>
      <c r="T367" s="246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47" t="s">
        <v>144</v>
      </c>
      <c r="AU367" s="247" t="s">
        <v>79</v>
      </c>
      <c r="AV367" s="14" t="s">
        <v>132</v>
      </c>
      <c r="AW367" s="14" t="s">
        <v>31</v>
      </c>
      <c r="AX367" s="14" t="s">
        <v>77</v>
      </c>
      <c r="AY367" s="247" t="s">
        <v>125</v>
      </c>
    </row>
    <row r="368" s="2" customFormat="1" ht="21.75" customHeight="1">
      <c r="A368" s="39"/>
      <c r="B368" s="40"/>
      <c r="C368" s="206" t="s">
        <v>560</v>
      </c>
      <c r="D368" s="206" t="s">
        <v>127</v>
      </c>
      <c r="E368" s="207" t="s">
        <v>1024</v>
      </c>
      <c r="F368" s="208" t="s">
        <v>1025</v>
      </c>
      <c r="G368" s="209" t="s">
        <v>130</v>
      </c>
      <c r="H368" s="210">
        <v>85.444000000000003</v>
      </c>
      <c r="I368" s="211"/>
      <c r="J368" s="212">
        <f>ROUND(I368*H368,2)</f>
        <v>0</v>
      </c>
      <c r="K368" s="208" t="s">
        <v>131</v>
      </c>
      <c r="L368" s="45"/>
      <c r="M368" s="213" t="s">
        <v>19</v>
      </c>
      <c r="N368" s="214" t="s">
        <v>40</v>
      </c>
      <c r="O368" s="85"/>
      <c r="P368" s="215">
        <f>O368*H368</f>
        <v>0</v>
      </c>
      <c r="Q368" s="215">
        <v>4.0000000000000003E-05</v>
      </c>
      <c r="R368" s="215">
        <f>Q368*H368</f>
        <v>0.0034177600000000006</v>
      </c>
      <c r="S368" s="215">
        <v>0</v>
      </c>
      <c r="T368" s="216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17" t="s">
        <v>132</v>
      </c>
      <c r="AT368" s="217" t="s">
        <v>127</v>
      </c>
      <c r="AU368" s="217" t="s">
        <v>79</v>
      </c>
      <c r="AY368" s="18" t="s">
        <v>125</v>
      </c>
      <c r="BE368" s="218">
        <f>IF(N368="základní",J368,0)</f>
        <v>0</v>
      </c>
      <c r="BF368" s="218">
        <f>IF(N368="snížená",J368,0)</f>
        <v>0</v>
      </c>
      <c r="BG368" s="218">
        <f>IF(N368="zákl. přenesená",J368,0)</f>
        <v>0</v>
      </c>
      <c r="BH368" s="218">
        <f>IF(N368="sníž. přenesená",J368,0)</f>
        <v>0</v>
      </c>
      <c r="BI368" s="218">
        <f>IF(N368="nulová",J368,0)</f>
        <v>0</v>
      </c>
      <c r="BJ368" s="18" t="s">
        <v>77</v>
      </c>
      <c r="BK368" s="218">
        <f>ROUND(I368*H368,2)</f>
        <v>0</v>
      </c>
      <c r="BL368" s="18" t="s">
        <v>132</v>
      </c>
      <c r="BM368" s="217" t="s">
        <v>1026</v>
      </c>
    </row>
    <row r="369" s="2" customFormat="1">
      <c r="A369" s="39"/>
      <c r="B369" s="40"/>
      <c r="C369" s="41"/>
      <c r="D369" s="219" t="s">
        <v>134</v>
      </c>
      <c r="E369" s="41"/>
      <c r="F369" s="220" t="s">
        <v>1027</v>
      </c>
      <c r="G369" s="41"/>
      <c r="H369" s="41"/>
      <c r="I369" s="221"/>
      <c r="J369" s="41"/>
      <c r="K369" s="41"/>
      <c r="L369" s="45"/>
      <c r="M369" s="222"/>
      <c r="N369" s="223"/>
      <c r="O369" s="85"/>
      <c r="P369" s="85"/>
      <c r="Q369" s="85"/>
      <c r="R369" s="85"/>
      <c r="S369" s="85"/>
      <c r="T369" s="86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134</v>
      </c>
      <c r="AU369" s="18" t="s">
        <v>79</v>
      </c>
    </row>
    <row r="370" s="2" customFormat="1">
      <c r="A370" s="39"/>
      <c r="B370" s="40"/>
      <c r="C370" s="41"/>
      <c r="D370" s="224" t="s">
        <v>136</v>
      </c>
      <c r="E370" s="41"/>
      <c r="F370" s="225" t="s">
        <v>1028</v>
      </c>
      <c r="G370" s="41"/>
      <c r="H370" s="41"/>
      <c r="I370" s="221"/>
      <c r="J370" s="41"/>
      <c r="K370" s="41"/>
      <c r="L370" s="45"/>
      <c r="M370" s="222"/>
      <c r="N370" s="223"/>
      <c r="O370" s="85"/>
      <c r="P370" s="85"/>
      <c r="Q370" s="85"/>
      <c r="R370" s="85"/>
      <c r="S370" s="85"/>
      <c r="T370" s="86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136</v>
      </c>
      <c r="AU370" s="18" t="s">
        <v>79</v>
      </c>
    </row>
    <row r="371" s="2" customFormat="1" ht="16.5" customHeight="1">
      <c r="A371" s="39"/>
      <c r="B371" s="40"/>
      <c r="C371" s="206" t="s">
        <v>564</v>
      </c>
      <c r="D371" s="206" t="s">
        <v>127</v>
      </c>
      <c r="E371" s="207" t="s">
        <v>1029</v>
      </c>
      <c r="F371" s="208" t="s">
        <v>1030</v>
      </c>
      <c r="G371" s="209" t="s">
        <v>229</v>
      </c>
      <c r="H371" s="210">
        <v>2.1840000000000002</v>
      </c>
      <c r="I371" s="211"/>
      <c r="J371" s="212">
        <f>ROUND(I371*H371,2)</f>
        <v>0</v>
      </c>
      <c r="K371" s="208" t="s">
        <v>131</v>
      </c>
      <c r="L371" s="45"/>
      <c r="M371" s="213" t="s">
        <v>19</v>
      </c>
      <c r="N371" s="214" t="s">
        <v>40</v>
      </c>
      <c r="O371" s="85"/>
      <c r="P371" s="215">
        <f>O371*H371</f>
        <v>0</v>
      </c>
      <c r="Q371" s="215">
        <v>1.0384500000000001</v>
      </c>
      <c r="R371" s="215">
        <f>Q371*H371</f>
        <v>2.2679748000000002</v>
      </c>
      <c r="S371" s="215">
        <v>0</v>
      </c>
      <c r="T371" s="216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17" t="s">
        <v>132</v>
      </c>
      <c r="AT371" s="217" t="s">
        <v>127</v>
      </c>
      <c r="AU371" s="217" t="s">
        <v>79</v>
      </c>
      <c r="AY371" s="18" t="s">
        <v>125</v>
      </c>
      <c r="BE371" s="218">
        <f>IF(N371="základní",J371,0)</f>
        <v>0</v>
      </c>
      <c r="BF371" s="218">
        <f>IF(N371="snížená",J371,0)</f>
        <v>0</v>
      </c>
      <c r="BG371" s="218">
        <f>IF(N371="zákl. přenesená",J371,0)</f>
        <v>0</v>
      </c>
      <c r="BH371" s="218">
        <f>IF(N371="sníž. přenesená",J371,0)</f>
        <v>0</v>
      </c>
      <c r="BI371" s="218">
        <f>IF(N371="nulová",J371,0)</f>
        <v>0</v>
      </c>
      <c r="BJ371" s="18" t="s">
        <v>77</v>
      </c>
      <c r="BK371" s="218">
        <f>ROUND(I371*H371,2)</f>
        <v>0</v>
      </c>
      <c r="BL371" s="18" t="s">
        <v>132</v>
      </c>
      <c r="BM371" s="217" t="s">
        <v>1031</v>
      </c>
    </row>
    <row r="372" s="2" customFormat="1">
      <c r="A372" s="39"/>
      <c r="B372" s="40"/>
      <c r="C372" s="41"/>
      <c r="D372" s="219" t="s">
        <v>134</v>
      </c>
      <c r="E372" s="41"/>
      <c r="F372" s="220" t="s">
        <v>1032</v>
      </c>
      <c r="G372" s="41"/>
      <c r="H372" s="41"/>
      <c r="I372" s="221"/>
      <c r="J372" s="41"/>
      <c r="K372" s="41"/>
      <c r="L372" s="45"/>
      <c r="M372" s="222"/>
      <c r="N372" s="223"/>
      <c r="O372" s="85"/>
      <c r="P372" s="85"/>
      <c r="Q372" s="85"/>
      <c r="R372" s="85"/>
      <c r="S372" s="85"/>
      <c r="T372" s="86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134</v>
      </c>
      <c r="AU372" s="18" t="s">
        <v>79</v>
      </c>
    </row>
    <row r="373" s="2" customFormat="1">
      <c r="A373" s="39"/>
      <c r="B373" s="40"/>
      <c r="C373" s="41"/>
      <c r="D373" s="224" t="s">
        <v>136</v>
      </c>
      <c r="E373" s="41"/>
      <c r="F373" s="225" t="s">
        <v>1033</v>
      </c>
      <c r="G373" s="41"/>
      <c r="H373" s="41"/>
      <c r="I373" s="221"/>
      <c r="J373" s="41"/>
      <c r="K373" s="41"/>
      <c r="L373" s="45"/>
      <c r="M373" s="222"/>
      <c r="N373" s="223"/>
      <c r="O373" s="85"/>
      <c r="P373" s="85"/>
      <c r="Q373" s="85"/>
      <c r="R373" s="85"/>
      <c r="S373" s="85"/>
      <c r="T373" s="86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136</v>
      </c>
      <c r="AU373" s="18" t="s">
        <v>79</v>
      </c>
    </row>
    <row r="374" s="13" customFormat="1">
      <c r="A374" s="13"/>
      <c r="B374" s="226"/>
      <c r="C374" s="227"/>
      <c r="D374" s="219" t="s">
        <v>144</v>
      </c>
      <c r="E374" s="228" t="s">
        <v>19</v>
      </c>
      <c r="F374" s="229" t="s">
        <v>1034</v>
      </c>
      <c r="G374" s="227"/>
      <c r="H374" s="230">
        <v>2.1840000000000002</v>
      </c>
      <c r="I374" s="231"/>
      <c r="J374" s="227"/>
      <c r="K374" s="227"/>
      <c r="L374" s="232"/>
      <c r="M374" s="233"/>
      <c r="N374" s="234"/>
      <c r="O374" s="234"/>
      <c r="P374" s="234"/>
      <c r="Q374" s="234"/>
      <c r="R374" s="234"/>
      <c r="S374" s="234"/>
      <c r="T374" s="235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6" t="s">
        <v>144</v>
      </c>
      <c r="AU374" s="236" t="s">
        <v>79</v>
      </c>
      <c r="AV374" s="13" t="s">
        <v>79</v>
      </c>
      <c r="AW374" s="13" t="s">
        <v>31</v>
      </c>
      <c r="AX374" s="13" t="s">
        <v>77</v>
      </c>
      <c r="AY374" s="236" t="s">
        <v>125</v>
      </c>
    </row>
    <row r="375" s="2" customFormat="1" ht="16.5" customHeight="1">
      <c r="A375" s="39"/>
      <c r="B375" s="40"/>
      <c r="C375" s="206" t="s">
        <v>570</v>
      </c>
      <c r="D375" s="206" t="s">
        <v>127</v>
      </c>
      <c r="E375" s="207" t="s">
        <v>1035</v>
      </c>
      <c r="F375" s="208" t="s">
        <v>1036</v>
      </c>
      <c r="G375" s="209" t="s">
        <v>229</v>
      </c>
      <c r="H375" s="210">
        <v>2.9790000000000001</v>
      </c>
      <c r="I375" s="211"/>
      <c r="J375" s="212">
        <f>ROUND(I375*H375,2)</f>
        <v>0</v>
      </c>
      <c r="K375" s="208" t="s">
        <v>131</v>
      </c>
      <c r="L375" s="45"/>
      <c r="M375" s="213" t="s">
        <v>19</v>
      </c>
      <c r="N375" s="214" t="s">
        <v>40</v>
      </c>
      <c r="O375" s="85"/>
      <c r="P375" s="215">
        <f>O375*H375</f>
        <v>0</v>
      </c>
      <c r="Q375" s="215">
        <v>1.07653</v>
      </c>
      <c r="R375" s="215">
        <f>Q375*H375</f>
        <v>3.20698287</v>
      </c>
      <c r="S375" s="215">
        <v>0</v>
      </c>
      <c r="T375" s="216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17" t="s">
        <v>132</v>
      </c>
      <c r="AT375" s="217" t="s">
        <v>127</v>
      </c>
      <c r="AU375" s="217" t="s">
        <v>79</v>
      </c>
      <c r="AY375" s="18" t="s">
        <v>125</v>
      </c>
      <c r="BE375" s="218">
        <f>IF(N375="základní",J375,0)</f>
        <v>0</v>
      </c>
      <c r="BF375" s="218">
        <f>IF(N375="snížená",J375,0)</f>
        <v>0</v>
      </c>
      <c r="BG375" s="218">
        <f>IF(N375="zákl. přenesená",J375,0)</f>
        <v>0</v>
      </c>
      <c r="BH375" s="218">
        <f>IF(N375="sníž. přenesená",J375,0)</f>
        <v>0</v>
      </c>
      <c r="BI375" s="218">
        <f>IF(N375="nulová",J375,0)</f>
        <v>0</v>
      </c>
      <c r="BJ375" s="18" t="s">
        <v>77</v>
      </c>
      <c r="BK375" s="218">
        <f>ROUND(I375*H375,2)</f>
        <v>0</v>
      </c>
      <c r="BL375" s="18" t="s">
        <v>132</v>
      </c>
      <c r="BM375" s="217" t="s">
        <v>1037</v>
      </c>
    </row>
    <row r="376" s="2" customFormat="1">
      <c r="A376" s="39"/>
      <c r="B376" s="40"/>
      <c r="C376" s="41"/>
      <c r="D376" s="219" t="s">
        <v>134</v>
      </c>
      <c r="E376" s="41"/>
      <c r="F376" s="220" t="s">
        <v>1038</v>
      </c>
      <c r="G376" s="41"/>
      <c r="H376" s="41"/>
      <c r="I376" s="221"/>
      <c r="J376" s="41"/>
      <c r="K376" s="41"/>
      <c r="L376" s="45"/>
      <c r="M376" s="222"/>
      <c r="N376" s="223"/>
      <c r="O376" s="85"/>
      <c r="P376" s="85"/>
      <c r="Q376" s="85"/>
      <c r="R376" s="85"/>
      <c r="S376" s="85"/>
      <c r="T376" s="86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134</v>
      </c>
      <c r="AU376" s="18" t="s">
        <v>79</v>
      </c>
    </row>
    <row r="377" s="2" customFormat="1">
      <c r="A377" s="39"/>
      <c r="B377" s="40"/>
      <c r="C377" s="41"/>
      <c r="D377" s="224" t="s">
        <v>136</v>
      </c>
      <c r="E377" s="41"/>
      <c r="F377" s="225" t="s">
        <v>1039</v>
      </c>
      <c r="G377" s="41"/>
      <c r="H377" s="41"/>
      <c r="I377" s="221"/>
      <c r="J377" s="41"/>
      <c r="K377" s="41"/>
      <c r="L377" s="45"/>
      <c r="M377" s="222"/>
      <c r="N377" s="223"/>
      <c r="O377" s="85"/>
      <c r="P377" s="85"/>
      <c r="Q377" s="85"/>
      <c r="R377" s="85"/>
      <c r="S377" s="85"/>
      <c r="T377" s="86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136</v>
      </c>
      <c r="AU377" s="18" t="s">
        <v>79</v>
      </c>
    </row>
    <row r="378" s="13" customFormat="1">
      <c r="A378" s="13"/>
      <c r="B378" s="226"/>
      <c r="C378" s="227"/>
      <c r="D378" s="219" t="s">
        <v>144</v>
      </c>
      <c r="E378" s="228" t="s">
        <v>19</v>
      </c>
      <c r="F378" s="229" t="s">
        <v>1040</v>
      </c>
      <c r="G378" s="227"/>
      <c r="H378" s="230">
        <v>2.9790000000000001</v>
      </c>
      <c r="I378" s="231"/>
      <c r="J378" s="227"/>
      <c r="K378" s="227"/>
      <c r="L378" s="232"/>
      <c r="M378" s="233"/>
      <c r="N378" s="234"/>
      <c r="O378" s="234"/>
      <c r="P378" s="234"/>
      <c r="Q378" s="234"/>
      <c r="R378" s="234"/>
      <c r="S378" s="234"/>
      <c r="T378" s="235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6" t="s">
        <v>144</v>
      </c>
      <c r="AU378" s="236" t="s">
        <v>79</v>
      </c>
      <c r="AV378" s="13" t="s">
        <v>79</v>
      </c>
      <c r="AW378" s="13" t="s">
        <v>31</v>
      </c>
      <c r="AX378" s="13" t="s">
        <v>77</v>
      </c>
      <c r="AY378" s="236" t="s">
        <v>125</v>
      </c>
    </row>
    <row r="379" s="2" customFormat="1" ht="16.5" customHeight="1">
      <c r="A379" s="39"/>
      <c r="B379" s="40"/>
      <c r="C379" s="206" t="s">
        <v>576</v>
      </c>
      <c r="D379" s="206" t="s">
        <v>127</v>
      </c>
      <c r="E379" s="207" t="s">
        <v>1041</v>
      </c>
      <c r="F379" s="208" t="s">
        <v>1042</v>
      </c>
      <c r="G379" s="209" t="s">
        <v>334</v>
      </c>
      <c r="H379" s="210">
        <v>1.2</v>
      </c>
      <c r="I379" s="211"/>
      <c r="J379" s="212">
        <f>ROUND(I379*H379,2)</f>
        <v>0</v>
      </c>
      <c r="K379" s="208" t="s">
        <v>131</v>
      </c>
      <c r="L379" s="45"/>
      <c r="M379" s="213" t="s">
        <v>19</v>
      </c>
      <c r="N379" s="214" t="s">
        <v>40</v>
      </c>
      <c r="O379" s="85"/>
      <c r="P379" s="215">
        <f>O379*H379</f>
        <v>0</v>
      </c>
      <c r="Q379" s="215">
        <v>0.020199999999999999</v>
      </c>
      <c r="R379" s="215">
        <f>Q379*H379</f>
        <v>0.024239999999999998</v>
      </c>
      <c r="S379" s="215">
        <v>0</v>
      </c>
      <c r="T379" s="216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17" t="s">
        <v>132</v>
      </c>
      <c r="AT379" s="217" t="s">
        <v>127</v>
      </c>
      <c r="AU379" s="217" t="s">
        <v>79</v>
      </c>
      <c r="AY379" s="18" t="s">
        <v>125</v>
      </c>
      <c r="BE379" s="218">
        <f>IF(N379="základní",J379,0)</f>
        <v>0</v>
      </c>
      <c r="BF379" s="218">
        <f>IF(N379="snížená",J379,0)</f>
        <v>0</v>
      </c>
      <c r="BG379" s="218">
        <f>IF(N379="zákl. přenesená",J379,0)</f>
        <v>0</v>
      </c>
      <c r="BH379" s="218">
        <f>IF(N379="sníž. přenesená",J379,0)</f>
        <v>0</v>
      </c>
      <c r="BI379" s="218">
        <f>IF(N379="nulová",J379,0)</f>
        <v>0</v>
      </c>
      <c r="BJ379" s="18" t="s">
        <v>77</v>
      </c>
      <c r="BK379" s="218">
        <f>ROUND(I379*H379,2)</f>
        <v>0</v>
      </c>
      <c r="BL379" s="18" t="s">
        <v>132</v>
      </c>
      <c r="BM379" s="217" t="s">
        <v>1043</v>
      </c>
    </row>
    <row r="380" s="2" customFormat="1">
      <c r="A380" s="39"/>
      <c r="B380" s="40"/>
      <c r="C380" s="41"/>
      <c r="D380" s="219" t="s">
        <v>134</v>
      </c>
      <c r="E380" s="41"/>
      <c r="F380" s="220" t="s">
        <v>1044</v>
      </c>
      <c r="G380" s="41"/>
      <c r="H380" s="41"/>
      <c r="I380" s="221"/>
      <c r="J380" s="41"/>
      <c r="K380" s="41"/>
      <c r="L380" s="45"/>
      <c r="M380" s="222"/>
      <c r="N380" s="223"/>
      <c r="O380" s="85"/>
      <c r="P380" s="85"/>
      <c r="Q380" s="85"/>
      <c r="R380" s="85"/>
      <c r="S380" s="85"/>
      <c r="T380" s="86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134</v>
      </c>
      <c r="AU380" s="18" t="s">
        <v>79</v>
      </c>
    </row>
    <row r="381" s="2" customFormat="1">
      <c r="A381" s="39"/>
      <c r="B381" s="40"/>
      <c r="C381" s="41"/>
      <c r="D381" s="224" t="s">
        <v>136</v>
      </c>
      <c r="E381" s="41"/>
      <c r="F381" s="225" t="s">
        <v>1045</v>
      </c>
      <c r="G381" s="41"/>
      <c r="H381" s="41"/>
      <c r="I381" s="221"/>
      <c r="J381" s="41"/>
      <c r="K381" s="41"/>
      <c r="L381" s="45"/>
      <c r="M381" s="222"/>
      <c r="N381" s="223"/>
      <c r="O381" s="85"/>
      <c r="P381" s="85"/>
      <c r="Q381" s="85"/>
      <c r="R381" s="85"/>
      <c r="S381" s="85"/>
      <c r="T381" s="86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136</v>
      </c>
      <c r="AU381" s="18" t="s">
        <v>79</v>
      </c>
    </row>
    <row r="382" s="13" customFormat="1">
      <c r="A382" s="13"/>
      <c r="B382" s="226"/>
      <c r="C382" s="227"/>
      <c r="D382" s="219" t="s">
        <v>144</v>
      </c>
      <c r="E382" s="228" t="s">
        <v>19</v>
      </c>
      <c r="F382" s="229" t="s">
        <v>1046</v>
      </c>
      <c r="G382" s="227"/>
      <c r="H382" s="230">
        <v>1.2</v>
      </c>
      <c r="I382" s="231"/>
      <c r="J382" s="227"/>
      <c r="K382" s="227"/>
      <c r="L382" s="232"/>
      <c r="M382" s="233"/>
      <c r="N382" s="234"/>
      <c r="O382" s="234"/>
      <c r="P382" s="234"/>
      <c r="Q382" s="234"/>
      <c r="R382" s="234"/>
      <c r="S382" s="234"/>
      <c r="T382" s="235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6" t="s">
        <v>144</v>
      </c>
      <c r="AU382" s="236" t="s">
        <v>79</v>
      </c>
      <c r="AV382" s="13" t="s">
        <v>79</v>
      </c>
      <c r="AW382" s="13" t="s">
        <v>31</v>
      </c>
      <c r="AX382" s="13" t="s">
        <v>77</v>
      </c>
      <c r="AY382" s="236" t="s">
        <v>125</v>
      </c>
    </row>
    <row r="383" s="12" customFormat="1" ht="22.8" customHeight="1">
      <c r="A383" s="12"/>
      <c r="B383" s="190"/>
      <c r="C383" s="191"/>
      <c r="D383" s="192" t="s">
        <v>68</v>
      </c>
      <c r="E383" s="204" t="s">
        <v>132</v>
      </c>
      <c r="F383" s="204" t="s">
        <v>343</v>
      </c>
      <c r="G383" s="191"/>
      <c r="H383" s="191"/>
      <c r="I383" s="194"/>
      <c r="J383" s="205">
        <f>BK383</f>
        <v>0</v>
      </c>
      <c r="K383" s="191"/>
      <c r="L383" s="196"/>
      <c r="M383" s="197"/>
      <c r="N383" s="198"/>
      <c r="O383" s="198"/>
      <c r="P383" s="199">
        <f>SUM(P384:P474)</f>
        <v>0</v>
      </c>
      <c r="Q383" s="198"/>
      <c r="R383" s="199">
        <f>SUM(R384:R474)</f>
        <v>151.7473464</v>
      </c>
      <c r="S383" s="198"/>
      <c r="T383" s="200">
        <f>SUM(T384:T474)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01" t="s">
        <v>77</v>
      </c>
      <c r="AT383" s="202" t="s">
        <v>68</v>
      </c>
      <c r="AU383" s="202" t="s">
        <v>77</v>
      </c>
      <c r="AY383" s="201" t="s">
        <v>125</v>
      </c>
      <c r="BK383" s="203">
        <f>SUM(BK384:BK474)</f>
        <v>0</v>
      </c>
    </row>
    <row r="384" s="2" customFormat="1" ht="16.5" customHeight="1">
      <c r="A384" s="39"/>
      <c r="B384" s="40"/>
      <c r="C384" s="206" t="s">
        <v>581</v>
      </c>
      <c r="D384" s="206" t="s">
        <v>127</v>
      </c>
      <c r="E384" s="207" t="s">
        <v>1047</v>
      </c>
      <c r="F384" s="208" t="s">
        <v>1048</v>
      </c>
      <c r="G384" s="209" t="s">
        <v>140</v>
      </c>
      <c r="H384" s="210">
        <v>30.783999999999999</v>
      </c>
      <c r="I384" s="211"/>
      <c r="J384" s="212">
        <f>ROUND(I384*H384,2)</f>
        <v>0</v>
      </c>
      <c r="K384" s="208" t="s">
        <v>131</v>
      </c>
      <c r="L384" s="45"/>
      <c r="M384" s="213" t="s">
        <v>19</v>
      </c>
      <c r="N384" s="214" t="s">
        <v>40</v>
      </c>
      <c r="O384" s="85"/>
      <c r="P384" s="215">
        <f>O384*H384</f>
        <v>0</v>
      </c>
      <c r="Q384" s="215">
        <v>0</v>
      </c>
      <c r="R384" s="215">
        <f>Q384*H384</f>
        <v>0</v>
      </c>
      <c r="S384" s="215">
        <v>0</v>
      </c>
      <c r="T384" s="216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17" t="s">
        <v>132</v>
      </c>
      <c r="AT384" s="217" t="s">
        <v>127</v>
      </c>
      <c r="AU384" s="217" t="s">
        <v>79</v>
      </c>
      <c r="AY384" s="18" t="s">
        <v>125</v>
      </c>
      <c r="BE384" s="218">
        <f>IF(N384="základní",J384,0)</f>
        <v>0</v>
      </c>
      <c r="BF384" s="218">
        <f>IF(N384="snížená",J384,0)</f>
        <v>0</v>
      </c>
      <c r="BG384" s="218">
        <f>IF(N384="zákl. přenesená",J384,0)</f>
        <v>0</v>
      </c>
      <c r="BH384" s="218">
        <f>IF(N384="sníž. přenesená",J384,0)</f>
        <v>0</v>
      </c>
      <c r="BI384" s="218">
        <f>IF(N384="nulová",J384,0)</f>
        <v>0</v>
      </c>
      <c r="BJ384" s="18" t="s">
        <v>77</v>
      </c>
      <c r="BK384" s="218">
        <f>ROUND(I384*H384,2)</f>
        <v>0</v>
      </c>
      <c r="BL384" s="18" t="s">
        <v>132</v>
      </c>
      <c r="BM384" s="217" t="s">
        <v>1049</v>
      </c>
    </row>
    <row r="385" s="2" customFormat="1">
      <c r="A385" s="39"/>
      <c r="B385" s="40"/>
      <c r="C385" s="41"/>
      <c r="D385" s="219" t="s">
        <v>134</v>
      </c>
      <c r="E385" s="41"/>
      <c r="F385" s="220" t="s">
        <v>1050</v>
      </c>
      <c r="G385" s="41"/>
      <c r="H385" s="41"/>
      <c r="I385" s="221"/>
      <c r="J385" s="41"/>
      <c r="K385" s="41"/>
      <c r="L385" s="45"/>
      <c r="M385" s="222"/>
      <c r="N385" s="223"/>
      <c r="O385" s="85"/>
      <c r="P385" s="85"/>
      <c r="Q385" s="85"/>
      <c r="R385" s="85"/>
      <c r="S385" s="85"/>
      <c r="T385" s="86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134</v>
      </c>
      <c r="AU385" s="18" t="s">
        <v>79</v>
      </c>
    </row>
    <row r="386" s="2" customFormat="1">
      <c r="A386" s="39"/>
      <c r="B386" s="40"/>
      <c r="C386" s="41"/>
      <c r="D386" s="224" t="s">
        <v>136</v>
      </c>
      <c r="E386" s="41"/>
      <c r="F386" s="225" t="s">
        <v>1051</v>
      </c>
      <c r="G386" s="41"/>
      <c r="H386" s="41"/>
      <c r="I386" s="221"/>
      <c r="J386" s="41"/>
      <c r="K386" s="41"/>
      <c r="L386" s="45"/>
      <c r="M386" s="222"/>
      <c r="N386" s="223"/>
      <c r="O386" s="85"/>
      <c r="P386" s="85"/>
      <c r="Q386" s="85"/>
      <c r="R386" s="85"/>
      <c r="S386" s="85"/>
      <c r="T386" s="86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8" t="s">
        <v>136</v>
      </c>
      <c r="AU386" s="18" t="s">
        <v>79</v>
      </c>
    </row>
    <row r="387" s="15" customFormat="1">
      <c r="A387" s="15"/>
      <c r="B387" s="258"/>
      <c r="C387" s="259"/>
      <c r="D387" s="219" t="s">
        <v>144</v>
      </c>
      <c r="E387" s="260" t="s">
        <v>19</v>
      </c>
      <c r="F387" s="261" t="s">
        <v>1003</v>
      </c>
      <c r="G387" s="259"/>
      <c r="H387" s="260" t="s">
        <v>19</v>
      </c>
      <c r="I387" s="262"/>
      <c r="J387" s="259"/>
      <c r="K387" s="259"/>
      <c r="L387" s="263"/>
      <c r="M387" s="264"/>
      <c r="N387" s="265"/>
      <c r="O387" s="265"/>
      <c r="P387" s="265"/>
      <c r="Q387" s="265"/>
      <c r="R387" s="265"/>
      <c r="S387" s="265"/>
      <c r="T387" s="266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67" t="s">
        <v>144</v>
      </c>
      <c r="AU387" s="267" t="s">
        <v>79</v>
      </c>
      <c r="AV387" s="15" t="s">
        <v>77</v>
      </c>
      <c r="AW387" s="15" t="s">
        <v>31</v>
      </c>
      <c r="AX387" s="15" t="s">
        <v>69</v>
      </c>
      <c r="AY387" s="267" t="s">
        <v>125</v>
      </c>
    </row>
    <row r="388" s="15" customFormat="1">
      <c r="A388" s="15"/>
      <c r="B388" s="258"/>
      <c r="C388" s="259"/>
      <c r="D388" s="219" t="s">
        <v>144</v>
      </c>
      <c r="E388" s="260" t="s">
        <v>19</v>
      </c>
      <c r="F388" s="261" t="s">
        <v>1052</v>
      </c>
      <c r="G388" s="259"/>
      <c r="H388" s="260" t="s">
        <v>19</v>
      </c>
      <c r="I388" s="262"/>
      <c r="J388" s="259"/>
      <c r="K388" s="259"/>
      <c r="L388" s="263"/>
      <c r="M388" s="264"/>
      <c r="N388" s="265"/>
      <c r="O388" s="265"/>
      <c r="P388" s="265"/>
      <c r="Q388" s="265"/>
      <c r="R388" s="265"/>
      <c r="S388" s="265"/>
      <c r="T388" s="266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67" t="s">
        <v>144</v>
      </c>
      <c r="AU388" s="267" t="s">
        <v>79</v>
      </c>
      <c r="AV388" s="15" t="s">
        <v>77</v>
      </c>
      <c r="AW388" s="15" t="s">
        <v>31</v>
      </c>
      <c r="AX388" s="15" t="s">
        <v>69</v>
      </c>
      <c r="AY388" s="267" t="s">
        <v>125</v>
      </c>
    </row>
    <row r="389" s="13" customFormat="1">
      <c r="A389" s="13"/>
      <c r="B389" s="226"/>
      <c r="C389" s="227"/>
      <c r="D389" s="219" t="s">
        <v>144</v>
      </c>
      <c r="E389" s="228" t="s">
        <v>19</v>
      </c>
      <c r="F389" s="229" t="s">
        <v>1053</v>
      </c>
      <c r="G389" s="227"/>
      <c r="H389" s="230">
        <v>30.783999999999999</v>
      </c>
      <c r="I389" s="231"/>
      <c r="J389" s="227"/>
      <c r="K389" s="227"/>
      <c r="L389" s="232"/>
      <c r="M389" s="233"/>
      <c r="N389" s="234"/>
      <c r="O389" s="234"/>
      <c r="P389" s="234"/>
      <c r="Q389" s="234"/>
      <c r="R389" s="234"/>
      <c r="S389" s="234"/>
      <c r="T389" s="235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6" t="s">
        <v>144</v>
      </c>
      <c r="AU389" s="236" t="s">
        <v>79</v>
      </c>
      <c r="AV389" s="13" t="s">
        <v>79</v>
      </c>
      <c r="AW389" s="13" t="s">
        <v>31</v>
      </c>
      <c r="AX389" s="13" t="s">
        <v>77</v>
      </c>
      <c r="AY389" s="236" t="s">
        <v>125</v>
      </c>
    </row>
    <row r="390" s="2" customFormat="1" ht="16.5" customHeight="1">
      <c r="A390" s="39"/>
      <c r="B390" s="40"/>
      <c r="C390" s="206" t="s">
        <v>586</v>
      </c>
      <c r="D390" s="206" t="s">
        <v>127</v>
      </c>
      <c r="E390" s="207" t="s">
        <v>1054</v>
      </c>
      <c r="F390" s="208" t="s">
        <v>1055</v>
      </c>
      <c r="G390" s="209" t="s">
        <v>229</v>
      </c>
      <c r="H390" s="210">
        <v>6.157</v>
      </c>
      <c r="I390" s="211"/>
      <c r="J390" s="212">
        <f>ROUND(I390*H390,2)</f>
        <v>0</v>
      </c>
      <c r="K390" s="208" t="s">
        <v>131</v>
      </c>
      <c r="L390" s="45"/>
      <c r="M390" s="213" t="s">
        <v>19</v>
      </c>
      <c r="N390" s="214" t="s">
        <v>40</v>
      </c>
      <c r="O390" s="85"/>
      <c r="P390" s="215">
        <f>O390*H390</f>
        <v>0</v>
      </c>
      <c r="Q390" s="215">
        <v>1.0492699999999999</v>
      </c>
      <c r="R390" s="215">
        <f>Q390*H390</f>
        <v>6.4603553899999993</v>
      </c>
      <c r="S390" s="215">
        <v>0</v>
      </c>
      <c r="T390" s="216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17" t="s">
        <v>132</v>
      </c>
      <c r="AT390" s="217" t="s">
        <v>127</v>
      </c>
      <c r="AU390" s="217" t="s">
        <v>79</v>
      </c>
      <c r="AY390" s="18" t="s">
        <v>125</v>
      </c>
      <c r="BE390" s="218">
        <f>IF(N390="základní",J390,0)</f>
        <v>0</v>
      </c>
      <c r="BF390" s="218">
        <f>IF(N390="snížená",J390,0)</f>
        <v>0</v>
      </c>
      <c r="BG390" s="218">
        <f>IF(N390="zákl. přenesená",J390,0)</f>
        <v>0</v>
      </c>
      <c r="BH390" s="218">
        <f>IF(N390="sníž. přenesená",J390,0)</f>
        <v>0</v>
      </c>
      <c r="BI390" s="218">
        <f>IF(N390="nulová",J390,0)</f>
        <v>0</v>
      </c>
      <c r="BJ390" s="18" t="s">
        <v>77</v>
      </c>
      <c r="BK390" s="218">
        <f>ROUND(I390*H390,2)</f>
        <v>0</v>
      </c>
      <c r="BL390" s="18" t="s">
        <v>132</v>
      </c>
      <c r="BM390" s="217" t="s">
        <v>1056</v>
      </c>
    </row>
    <row r="391" s="2" customFormat="1">
      <c r="A391" s="39"/>
      <c r="B391" s="40"/>
      <c r="C391" s="41"/>
      <c r="D391" s="219" t="s">
        <v>134</v>
      </c>
      <c r="E391" s="41"/>
      <c r="F391" s="220" t="s">
        <v>1057</v>
      </c>
      <c r="G391" s="41"/>
      <c r="H391" s="41"/>
      <c r="I391" s="221"/>
      <c r="J391" s="41"/>
      <c r="K391" s="41"/>
      <c r="L391" s="45"/>
      <c r="M391" s="222"/>
      <c r="N391" s="223"/>
      <c r="O391" s="85"/>
      <c r="P391" s="85"/>
      <c r="Q391" s="85"/>
      <c r="R391" s="85"/>
      <c r="S391" s="85"/>
      <c r="T391" s="86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T391" s="18" t="s">
        <v>134</v>
      </c>
      <c r="AU391" s="18" t="s">
        <v>79</v>
      </c>
    </row>
    <row r="392" s="2" customFormat="1">
      <c r="A392" s="39"/>
      <c r="B392" s="40"/>
      <c r="C392" s="41"/>
      <c r="D392" s="224" t="s">
        <v>136</v>
      </c>
      <c r="E392" s="41"/>
      <c r="F392" s="225" t="s">
        <v>1058</v>
      </c>
      <c r="G392" s="41"/>
      <c r="H392" s="41"/>
      <c r="I392" s="221"/>
      <c r="J392" s="41"/>
      <c r="K392" s="41"/>
      <c r="L392" s="45"/>
      <c r="M392" s="222"/>
      <c r="N392" s="223"/>
      <c r="O392" s="85"/>
      <c r="P392" s="85"/>
      <c r="Q392" s="85"/>
      <c r="R392" s="85"/>
      <c r="S392" s="85"/>
      <c r="T392" s="86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136</v>
      </c>
      <c r="AU392" s="18" t="s">
        <v>79</v>
      </c>
    </row>
    <row r="393" s="13" customFormat="1">
      <c r="A393" s="13"/>
      <c r="B393" s="226"/>
      <c r="C393" s="227"/>
      <c r="D393" s="219" t="s">
        <v>144</v>
      </c>
      <c r="E393" s="228" t="s">
        <v>19</v>
      </c>
      <c r="F393" s="229" t="s">
        <v>1059</v>
      </c>
      <c r="G393" s="227"/>
      <c r="H393" s="230">
        <v>6.157</v>
      </c>
      <c r="I393" s="231"/>
      <c r="J393" s="227"/>
      <c r="K393" s="227"/>
      <c r="L393" s="232"/>
      <c r="M393" s="233"/>
      <c r="N393" s="234"/>
      <c r="O393" s="234"/>
      <c r="P393" s="234"/>
      <c r="Q393" s="234"/>
      <c r="R393" s="234"/>
      <c r="S393" s="234"/>
      <c r="T393" s="235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6" t="s">
        <v>144</v>
      </c>
      <c r="AU393" s="236" t="s">
        <v>79</v>
      </c>
      <c r="AV393" s="13" t="s">
        <v>79</v>
      </c>
      <c r="AW393" s="13" t="s">
        <v>31</v>
      </c>
      <c r="AX393" s="13" t="s">
        <v>77</v>
      </c>
      <c r="AY393" s="236" t="s">
        <v>125</v>
      </c>
    </row>
    <row r="394" s="2" customFormat="1" ht="16.5" customHeight="1">
      <c r="A394" s="39"/>
      <c r="B394" s="40"/>
      <c r="C394" s="206" t="s">
        <v>592</v>
      </c>
      <c r="D394" s="206" t="s">
        <v>127</v>
      </c>
      <c r="E394" s="207" t="s">
        <v>1060</v>
      </c>
      <c r="F394" s="208" t="s">
        <v>1061</v>
      </c>
      <c r="G394" s="209" t="s">
        <v>130</v>
      </c>
      <c r="H394" s="210">
        <v>65.897000000000006</v>
      </c>
      <c r="I394" s="211"/>
      <c r="J394" s="212">
        <f>ROUND(I394*H394,2)</f>
        <v>0</v>
      </c>
      <c r="K394" s="208" t="s">
        <v>131</v>
      </c>
      <c r="L394" s="45"/>
      <c r="M394" s="213" t="s">
        <v>19</v>
      </c>
      <c r="N394" s="214" t="s">
        <v>40</v>
      </c>
      <c r="O394" s="85"/>
      <c r="P394" s="215">
        <f>O394*H394</f>
        <v>0</v>
      </c>
      <c r="Q394" s="215">
        <v>0.01087</v>
      </c>
      <c r="R394" s="215">
        <f>Q394*H394</f>
        <v>0.71630039000000001</v>
      </c>
      <c r="S394" s="215">
        <v>0</v>
      </c>
      <c r="T394" s="216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17" t="s">
        <v>132</v>
      </c>
      <c r="AT394" s="217" t="s">
        <v>127</v>
      </c>
      <c r="AU394" s="217" t="s">
        <v>79</v>
      </c>
      <c r="AY394" s="18" t="s">
        <v>125</v>
      </c>
      <c r="BE394" s="218">
        <f>IF(N394="základní",J394,0)</f>
        <v>0</v>
      </c>
      <c r="BF394" s="218">
        <f>IF(N394="snížená",J394,0)</f>
        <v>0</v>
      </c>
      <c r="BG394" s="218">
        <f>IF(N394="zákl. přenesená",J394,0)</f>
        <v>0</v>
      </c>
      <c r="BH394" s="218">
        <f>IF(N394="sníž. přenesená",J394,0)</f>
        <v>0</v>
      </c>
      <c r="BI394" s="218">
        <f>IF(N394="nulová",J394,0)</f>
        <v>0</v>
      </c>
      <c r="BJ394" s="18" t="s">
        <v>77</v>
      </c>
      <c r="BK394" s="218">
        <f>ROUND(I394*H394,2)</f>
        <v>0</v>
      </c>
      <c r="BL394" s="18" t="s">
        <v>132</v>
      </c>
      <c r="BM394" s="217" t="s">
        <v>1062</v>
      </c>
    </row>
    <row r="395" s="2" customFormat="1">
      <c r="A395" s="39"/>
      <c r="B395" s="40"/>
      <c r="C395" s="41"/>
      <c r="D395" s="219" t="s">
        <v>134</v>
      </c>
      <c r="E395" s="41"/>
      <c r="F395" s="220" t="s">
        <v>1063</v>
      </c>
      <c r="G395" s="41"/>
      <c r="H395" s="41"/>
      <c r="I395" s="221"/>
      <c r="J395" s="41"/>
      <c r="K395" s="41"/>
      <c r="L395" s="45"/>
      <c r="M395" s="222"/>
      <c r="N395" s="223"/>
      <c r="O395" s="85"/>
      <c r="P395" s="85"/>
      <c r="Q395" s="85"/>
      <c r="R395" s="85"/>
      <c r="S395" s="85"/>
      <c r="T395" s="86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134</v>
      </c>
      <c r="AU395" s="18" t="s">
        <v>79</v>
      </c>
    </row>
    <row r="396" s="2" customFormat="1">
      <c r="A396" s="39"/>
      <c r="B396" s="40"/>
      <c r="C396" s="41"/>
      <c r="D396" s="224" t="s">
        <v>136</v>
      </c>
      <c r="E396" s="41"/>
      <c r="F396" s="225" t="s">
        <v>1064</v>
      </c>
      <c r="G396" s="41"/>
      <c r="H396" s="41"/>
      <c r="I396" s="221"/>
      <c r="J396" s="41"/>
      <c r="K396" s="41"/>
      <c r="L396" s="45"/>
      <c r="M396" s="222"/>
      <c r="N396" s="223"/>
      <c r="O396" s="85"/>
      <c r="P396" s="85"/>
      <c r="Q396" s="85"/>
      <c r="R396" s="85"/>
      <c r="S396" s="85"/>
      <c r="T396" s="86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136</v>
      </c>
      <c r="AU396" s="18" t="s">
        <v>79</v>
      </c>
    </row>
    <row r="397" s="15" customFormat="1">
      <c r="A397" s="15"/>
      <c r="B397" s="258"/>
      <c r="C397" s="259"/>
      <c r="D397" s="219" t="s">
        <v>144</v>
      </c>
      <c r="E397" s="260" t="s">
        <v>19</v>
      </c>
      <c r="F397" s="261" t="s">
        <v>1003</v>
      </c>
      <c r="G397" s="259"/>
      <c r="H397" s="260" t="s">
        <v>19</v>
      </c>
      <c r="I397" s="262"/>
      <c r="J397" s="259"/>
      <c r="K397" s="259"/>
      <c r="L397" s="263"/>
      <c r="M397" s="264"/>
      <c r="N397" s="265"/>
      <c r="O397" s="265"/>
      <c r="P397" s="265"/>
      <c r="Q397" s="265"/>
      <c r="R397" s="265"/>
      <c r="S397" s="265"/>
      <c r="T397" s="266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67" t="s">
        <v>144</v>
      </c>
      <c r="AU397" s="267" t="s">
        <v>79</v>
      </c>
      <c r="AV397" s="15" t="s">
        <v>77</v>
      </c>
      <c r="AW397" s="15" t="s">
        <v>31</v>
      </c>
      <c r="AX397" s="15" t="s">
        <v>69</v>
      </c>
      <c r="AY397" s="267" t="s">
        <v>125</v>
      </c>
    </row>
    <row r="398" s="13" customFormat="1">
      <c r="A398" s="13"/>
      <c r="B398" s="226"/>
      <c r="C398" s="227"/>
      <c r="D398" s="219" t="s">
        <v>144</v>
      </c>
      <c r="E398" s="228" t="s">
        <v>19</v>
      </c>
      <c r="F398" s="229" t="s">
        <v>1065</v>
      </c>
      <c r="G398" s="227"/>
      <c r="H398" s="230">
        <v>49.350000000000001</v>
      </c>
      <c r="I398" s="231"/>
      <c r="J398" s="227"/>
      <c r="K398" s="227"/>
      <c r="L398" s="232"/>
      <c r="M398" s="233"/>
      <c r="N398" s="234"/>
      <c r="O398" s="234"/>
      <c r="P398" s="234"/>
      <c r="Q398" s="234"/>
      <c r="R398" s="234"/>
      <c r="S398" s="234"/>
      <c r="T398" s="235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6" t="s">
        <v>144</v>
      </c>
      <c r="AU398" s="236" t="s">
        <v>79</v>
      </c>
      <c r="AV398" s="13" t="s">
        <v>79</v>
      </c>
      <c r="AW398" s="13" t="s">
        <v>31</v>
      </c>
      <c r="AX398" s="13" t="s">
        <v>69</v>
      </c>
      <c r="AY398" s="236" t="s">
        <v>125</v>
      </c>
    </row>
    <row r="399" s="13" customFormat="1">
      <c r="A399" s="13"/>
      <c r="B399" s="226"/>
      <c r="C399" s="227"/>
      <c r="D399" s="219" t="s">
        <v>144</v>
      </c>
      <c r="E399" s="228" t="s">
        <v>19</v>
      </c>
      <c r="F399" s="229" t="s">
        <v>1066</v>
      </c>
      <c r="G399" s="227"/>
      <c r="H399" s="230">
        <v>4.7889999999999997</v>
      </c>
      <c r="I399" s="231"/>
      <c r="J399" s="227"/>
      <c r="K399" s="227"/>
      <c r="L399" s="232"/>
      <c r="M399" s="233"/>
      <c r="N399" s="234"/>
      <c r="O399" s="234"/>
      <c r="P399" s="234"/>
      <c r="Q399" s="234"/>
      <c r="R399" s="234"/>
      <c r="S399" s="234"/>
      <c r="T399" s="235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6" t="s">
        <v>144</v>
      </c>
      <c r="AU399" s="236" t="s">
        <v>79</v>
      </c>
      <c r="AV399" s="13" t="s">
        <v>79</v>
      </c>
      <c r="AW399" s="13" t="s">
        <v>31</v>
      </c>
      <c r="AX399" s="13" t="s">
        <v>69</v>
      </c>
      <c r="AY399" s="236" t="s">
        <v>125</v>
      </c>
    </row>
    <row r="400" s="13" customFormat="1">
      <c r="A400" s="13"/>
      <c r="B400" s="226"/>
      <c r="C400" s="227"/>
      <c r="D400" s="219" t="s">
        <v>144</v>
      </c>
      <c r="E400" s="228" t="s">
        <v>19</v>
      </c>
      <c r="F400" s="229" t="s">
        <v>1067</v>
      </c>
      <c r="G400" s="227"/>
      <c r="H400" s="230">
        <v>3.7999999999999998</v>
      </c>
      <c r="I400" s="231"/>
      <c r="J400" s="227"/>
      <c r="K400" s="227"/>
      <c r="L400" s="232"/>
      <c r="M400" s="233"/>
      <c r="N400" s="234"/>
      <c r="O400" s="234"/>
      <c r="P400" s="234"/>
      <c r="Q400" s="234"/>
      <c r="R400" s="234"/>
      <c r="S400" s="234"/>
      <c r="T400" s="235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6" t="s">
        <v>144</v>
      </c>
      <c r="AU400" s="236" t="s">
        <v>79</v>
      </c>
      <c r="AV400" s="13" t="s">
        <v>79</v>
      </c>
      <c r="AW400" s="13" t="s">
        <v>31</v>
      </c>
      <c r="AX400" s="13" t="s">
        <v>69</v>
      </c>
      <c r="AY400" s="236" t="s">
        <v>125</v>
      </c>
    </row>
    <row r="401" s="13" customFormat="1">
      <c r="A401" s="13"/>
      <c r="B401" s="226"/>
      <c r="C401" s="227"/>
      <c r="D401" s="219" t="s">
        <v>144</v>
      </c>
      <c r="E401" s="228" t="s">
        <v>19</v>
      </c>
      <c r="F401" s="229" t="s">
        <v>1068</v>
      </c>
      <c r="G401" s="227"/>
      <c r="H401" s="230">
        <v>4.0949999999999998</v>
      </c>
      <c r="I401" s="231"/>
      <c r="J401" s="227"/>
      <c r="K401" s="227"/>
      <c r="L401" s="232"/>
      <c r="M401" s="233"/>
      <c r="N401" s="234"/>
      <c r="O401" s="234"/>
      <c r="P401" s="234"/>
      <c r="Q401" s="234"/>
      <c r="R401" s="234"/>
      <c r="S401" s="234"/>
      <c r="T401" s="235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6" t="s">
        <v>144</v>
      </c>
      <c r="AU401" s="236" t="s">
        <v>79</v>
      </c>
      <c r="AV401" s="13" t="s">
        <v>79</v>
      </c>
      <c r="AW401" s="13" t="s">
        <v>31</v>
      </c>
      <c r="AX401" s="13" t="s">
        <v>69</v>
      </c>
      <c r="AY401" s="236" t="s">
        <v>125</v>
      </c>
    </row>
    <row r="402" s="13" customFormat="1">
      <c r="A402" s="13"/>
      <c r="B402" s="226"/>
      <c r="C402" s="227"/>
      <c r="D402" s="219" t="s">
        <v>144</v>
      </c>
      <c r="E402" s="228" t="s">
        <v>19</v>
      </c>
      <c r="F402" s="229" t="s">
        <v>1069</v>
      </c>
      <c r="G402" s="227"/>
      <c r="H402" s="230">
        <v>3.863</v>
      </c>
      <c r="I402" s="231"/>
      <c r="J402" s="227"/>
      <c r="K402" s="227"/>
      <c r="L402" s="232"/>
      <c r="M402" s="233"/>
      <c r="N402" s="234"/>
      <c r="O402" s="234"/>
      <c r="P402" s="234"/>
      <c r="Q402" s="234"/>
      <c r="R402" s="234"/>
      <c r="S402" s="234"/>
      <c r="T402" s="235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6" t="s">
        <v>144</v>
      </c>
      <c r="AU402" s="236" t="s">
        <v>79</v>
      </c>
      <c r="AV402" s="13" t="s">
        <v>79</v>
      </c>
      <c r="AW402" s="13" t="s">
        <v>31</v>
      </c>
      <c r="AX402" s="13" t="s">
        <v>69</v>
      </c>
      <c r="AY402" s="236" t="s">
        <v>125</v>
      </c>
    </row>
    <row r="403" s="14" customFormat="1">
      <c r="A403" s="14"/>
      <c r="B403" s="237"/>
      <c r="C403" s="238"/>
      <c r="D403" s="219" t="s">
        <v>144</v>
      </c>
      <c r="E403" s="239" t="s">
        <v>19</v>
      </c>
      <c r="F403" s="240" t="s">
        <v>166</v>
      </c>
      <c r="G403" s="238"/>
      <c r="H403" s="241">
        <v>65.897000000000006</v>
      </c>
      <c r="I403" s="242"/>
      <c r="J403" s="238"/>
      <c r="K403" s="238"/>
      <c r="L403" s="243"/>
      <c r="M403" s="244"/>
      <c r="N403" s="245"/>
      <c r="O403" s="245"/>
      <c r="P403" s="245"/>
      <c r="Q403" s="245"/>
      <c r="R403" s="245"/>
      <c r="S403" s="245"/>
      <c r="T403" s="246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47" t="s">
        <v>144</v>
      </c>
      <c r="AU403" s="247" t="s">
        <v>79</v>
      </c>
      <c r="AV403" s="14" t="s">
        <v>132</v>
      </c>
      <c r="AW403" s="14" t="s">
        <v>31</v>
      </c>
      <c r="AX403" s="14" t="s">
        <v>77</v>
      </c>
      <c r="AY403" s="247" t="s">
        <v>125</v>
      </c>
    </row>
    <row r="404" s="2" customFormat="1" ht="16.5" customHeight="1">
      <c r="A404" s="39"/>
      <c r="B404" s="40"/>
      <c r="C404" s="206" t="s">
        <v>597</v>
      </c>
      <c r="D404" s="206" t="s">
        <v>127</v>
      </c>
      <c r="E404" s="207" t="s">
        <v>1070</v>
      </c>
      <c r="F404" s="208" t="s">
        <v>1071</v>
      </c>
      <c r="G404" s="209" t="s">
        <v>130</v>
      </c>
      <c r="H404" s="210">
        <v>65.897000000000006</v>
      </c>
      <c r="I404" s="211"/>
      <c r="J404" s="212">
        <f>ROUND(I404*H404,2)</f>
        <v>0</v>
      </c>
      <c r="K404" s="208" t="s">
        <v>131</v>
      </c>
      <c r="L404" s="45"/>
      <c r="M404" s="213" t="s">
        <v>19</v>
      </c>
      <c r="N404" s="214" t="s">
        <v>40</v>
      </c>
      <c r="O404" s="85"/>
      <c r="P404" s="215">
        <f>O404*H404</f>
        <v>0</v>
      </c>
      <c r="Q404" s="215">
        <v>0</v>
      </c>
      <c r="R404" s="215">
        <f>Q404*H404</f>
        <v>0</v>
      </c>
      <c r="S404" s="215">
        <v>0</v>
      </c>
      <c r="T404" s="216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17" t="s">
        <v>132</v>
      </c>
      <c r="AT404" s="217" t="s">
        <v>127</v>
      </c>
      <c r="AU404" s="217" t="s">
        <v>79</v>
      </c>
      <c r="AY404" s="18" t="s">
        <v>125</v>
      </c>
      <c r="BE404" s="218">
        <f>IF(N404="základní",J404,0)</f>
        <v>0</v>
      </c>
      <c r="BF404" s="218">
        <f>IF(N404="snížená",J404,0)</f>
        <v>0</v>
      </c>
      <c r="BG404" s="218">
        <f>IF(N404="zákl. přenesená",J404,0)</f>
        <v>0</v>
      </c>
      <c r="BH404" s="218">
        <f>IF(N404="sníž. přenesená",J404,0)</f>
        <v>0</v>
      </c>
      <c r="BI404" s="218">
        <f>IF(N404="nulová",J404,0)</f>
        <v>0</v>
      </c>
      <c r="BJ404" s="18" t="s">
        <v>77</v>
      </c>
      <c r="BK404" s="218">
        <f>ROUND(I404*H404,2)</f>
        <v>0</v>
      </c>
      <c r="BL404" s="18" t="s">
        <v>132</v>
      </c>
      <c r="BM404" s="217" t="s">
        <v>1072</v>
      </c>
    </row>
    <row r="405" s="2" customFormat="1">
      <c r="A405" s="39"/>
      <c r="B405" s="40"/>
      <c r="C405" s="41"/>
      <c r="D405" s="219" t="s">
        <v>134</v>
      </c>
      <c r="E405" s="41"/>
      <c r="F405" s="220" t="s">
        <v>1073</v>
      </c>
      <c r="G405" s="41"/>
      <c r="H405" s="41"/>
      <c r="I405" s="221"/>
      <c r="J405" s="41"/>
      <c r="K405" s="41"/>
      <c r="L405" s="45"/>
      <c r="M405" s="222"/>
      <c r="N405" s="223"/>
      <c r="O405" s="85"/>
      <c r="P405" s="85"/>
      <c r="Q405" s="85"/>
      <c r="R405" s="85"/>
      <c r="S405" s="85"/>
      <c r="T405" s="86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134</v>
      </c>
      <c r="AU405" s="18" t="s">
        <v>79</v>
      </c>
    </row>
    <row r="406" s="2" customFormat="1">
      <c r="A406" s="39"/>
      <c r="B406" s="40"/>
      <c r="C406" s="41"/>
      <c r="D406" s="224" t="s">
        <v>136</v>
      </c>
      <c r="E406" s="41"/>
      <c r="F406" s="225" t="s">
        <v>1074</v>
      </c>
      <c r="G406" s="41"/>
      <c r="H406" s="41"/>
      <c r="I406" s="221"/>
      <c r="J406" s="41"/>
      <c r="K406" s="41"/>
      <c r="L406" s="45"/>
      <c r="M406" s="222"/>
      <c r="N406" s="223"/>
      <c r="O406" s="85"/>
      <c r="P406" s="85"/>
      <c r="Q406" s="85"/>
      <c r="R406" s="85"/>
      <c r="S406" s="85"/>
      <c r="T406" s="86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136</v>
      </c>
      <c r="AU406" s="18" t="s">
        <v>79</v>
      </c>
    </row>
    <row r="407" s="2" customFormat="1" ht="16.5" customHeight="1">
      <c r="A407" s="39"/>
      <c r="B407" s="40"/>
      <c r="C407" s="206" t="s">
        <v>1075</v>
      </c>
      <c r="D407" s="206" t="s">
        <v>127</v>
      </c>
      <c r="E407" s="207" t="s">
        <v>1076</v>
      </c>
      <c r="F407" s="208" t="s">
        <v>1077</v>
      </c>
      <c r="G407" s="209" t="s">
        <v>334</v>
      </c>
      <c r="H407" s="210">
        <v>21</v>
      </c>
      <c r="I407" s="211"/>
      <c r="J407" s="212">
        <f>ROUND(I407*H407,2)</f>
        <v>0</v>
      </c>
      <c r="K407" s="208" t="s">
        <v>131</v>
      </c>
      <c r="L407" s="45"/>
      <c r="M407" s="213" t="s">
        <v>19</v>
      </c>
      <c r="N407" s="214" t="s">
        <v>40</v>
      </c>
      <c r="O407" s="85"/>
      <c r="P407" s="215">
        <f>O407*H407</f>
        <v>0</v>
      </c>
      <c r="Q407" s="215">
        <v>0.03465</v>
      </c>
      <c r="R407" s="215">
        <f>Q407*H407</f>
        <v>0.72765000000000002</v>
      </c>
      <c r="S407" s="215">
        <v>0</v>
      </c>
      <c r="T407" s="216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17" t="s">
        <v>132</v>
      </c>
      <c r="AT407" s="217" t="s">
        <v>127</v>
      </c>
      <c r="AU407" s="217" t="s">
        <v>79</v>
      </c>
      <c r="AY407" s="18" t="s">
        <v>125</v>
      </c>
      <c r="BE407" s="218">
        <f>IF(N407="základní",J407,0)</f>
        <v>0</v>
      </c>
      <c r="BF407" s="218">
        <f>IF(N407="snížená",J407,0)</f>
        <v>0</v>
      </c>
      <c r="BG407" s="218">
        <f>IF(N407="zákl. přenesená",J407,0)</f>
        <v>0</v>
      </c>
      <c r="BH407" s="218">
        <f>IF(N407="sníž. přenesená",J407,0)</f>
        <v>0</v>
      </c>
      <c r="BI407" s="218">
        <f>IF(N407="nulová",J407,0)</f>
        <v>0</v>
      </c>
      <c r="BJ407" s="18" t="s">
        <v>77</v>
      </c>
      <c r="BK407" s="218">
        <f>ROUND(I407*H407,2)</f>
        <v>0</v>
      </c>
      <c r="BL407" s="18" t="s">
        <v>132</v>
      </c>
      <c r="BM407" s="217" t="s">
        <v>1078</v>
      </c>
    </row>
    <row r="408" s="2" customFormat="1">
      <c r="A408" s="39"/>
      <c r="B408" s="40"/>
      <c r="C408" s="41"/>
      <c r="D408" s="219" t="s">
        <v>134</v>
      </c>
      <c r="E408" s="41"/>
      <c r="F408" s="220" t="s">
        <v>1079</v>
      </c>
      <c r="G408" s="41"/>
      <c r="H408" s="41"/>
      <c r="I408" s="221"/>
      <c r="J408" s="41"/>
      <c r="K408" s="41"/>
      <c r="L408" s="45"/>
      <c r="M408" s="222"/>
      <c r="N408" s="223"/>
      <c r="O408" s="85"/>
      <c r="P408" s="85"/>
      <c r="Q408" s="85"/>
      <c r="R408" s="85"/>
      <c r="S408" s="85"/>
      <c r="T408" s="86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134</v>
      </c>
      <c r="AU408" s="18" t="s">
        <v>79</v>
      </c>
    </row>
    <row r="409" s="2" customFormat="1">
      <c r="A409" s="39"/>
      <c r="B409" s="40"/>
      <c r="C409" s="41"/>
      <c r="D409" s="224" t="s">
        <v>136</v>
      </c>
      <c r="E409" s="41"/>
      <c r="F409" s="225" t="s">
        <v>1080</v>
      </c>
      <c r="G409" s="41"/>
      <c r="H409" s="41"/>
      <c r="I409" s="221"/>
      <c r="J409" s="41"/>
      <c r="K409" s="41"/>
      <c r="L409" s="45"/>
      <c r="M409" s="222"/>
      <c r="N409" s="223"/>
      <c r="O409" s="85"/>
      <c r="P409" s="85"/>
      <c r="Q409" s="85"/>
      <c r="R409" s="85"/>
      <c r="S409" s="85"/>
      <c r="T409" s="86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136</v>
      </c>
      <c r="AU409" s="18" t="s">
        <v>79</v>
      </c>
    </row>
    <row r="410" s="13" customFormat="1">
      <c r="A410" s="13"/>
      <c r="B410" s="226"/>
      <c r="C410" s="227"/>
      <c r="D410" s="219" t="s">
        <v>144</v>
      </c>
      <c r="E410" s="228" t="s">
        <v>19</v>
      </c>
      <c r="F410" s="229" t="s">
        <v>1081</v>
      </c>
      <c r="G410" s="227"/>
      <c r="H410" s="230">
        <v>21</v>
      </c>
      <c r="I410" s="231"/>
      <c r="J410" s="227"/>
      <c r="K410" s="227"/>
      <c r="L410" s="232"/>
      <c r="M410" s="233"/>
      <c r="N410" s="234"/>
      <c r="O410" s="234"/>
      <c r="P410" s="234"/>
      <c r="Q410" s="234"/>
      <c r="R410" s="234"/>
      <c r="S410" s="234"/>
      <c r="T410" s="235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6" t="s">
        <v>144</v>
      </c>
      <c r="AU410" s="236" t="s">
        <v>79</v>
      </c>
      <c r="AV410" s="13" t="s">
        <v>79</v>
      </c>
      <c r="AW410" s="13" t="s">
        <v>31</v>
      </c>
      <c r="AX410" s="13" t="s">
        <v>77</v>
      </c>
      <c r="AY410" s="236" t="s">
        <v>125</v>
      </c>
    </row>
    <row r="411" s="2" customFormat="1" ht="21.75" customHeight="1">
      <c r="A411" s="39"/>
      <c r="B411" s="40"/>
      <c r="C411" s="248" t="s">
        <v>1082</v>
      </c>
      <c r="D411" s="248" t="s">
        <v>292</v>
      </c>
      <c r="E411" s="249" t="s">
        <v>1083</v>
      </c>
      <c r="F411" s="250" t="s">
        <v>1084</v>
      </c>
      <c r="G411" s="251" t="s">
        <v>334</v>
      </c>
      <c r="H411" s="252">
        <v>21</v>
      </c>
      <c r="I411" s="253"/>
      <c r="J411" s="254">
        <f>ROUND(I411*H411,2)</f>
        <v>0</v>
      </c>
      <c r="K411" s="250" t="s">
        <v>131</v>
      </c>
      <c r="L411" s="255"/>
      <c r="M411" s="256" t="s">
        <v>19</v>
      </c>
      <c r="N411" s="257" t="s">
        <v>40</v>
      </c>
      <c r="O411" s="85"/>
      <c r="P411" s="215">
        <f>O411*H411</f>
        <v>0</v>
      </c>
      <c r="Q411" s="215">
        <v>0.048000000000000001</v>
      </c>
      <c r="R411" s="215">
        <f>Q411*H411</f>
        <v>1.008</v>
      </c>
      <c r="S411" s="215">
        <v>0</v>
      </c>
      <c r="T411" s="216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17" t="s">
        <v>188</v>
      </c>
      <c r="AT411" s="217" t="s">
        <v>292</v>
      </c>
      <c r="AU411" s="217" t="s">
        <v>79</v>
      </c>
      <c r="AY411" s="18" t="s">
        <v>125</v>
      </c>
      <c r="BE411" s="218">
        <f>IF(N411="základní",J411,0)</f>
        <v>0</v>
      </c>
      <c r="BF411" s="218">
        <f>IF(N411="snížená",J411,0)</f>
        <v>0</v>
      </c>
      <c r="BG411" s="218">
        <f>IF(N411="zákl. přenesená",J411,0)</f>
        <v>0</v>
      </c>
      <c r="BH411" s="218">
        <f>IF(N411="sníž. přenesená",J411,0)</f>
        <v>0</v>
      </c>
      <c r="BI411" s="218">
        <f>IF(N411="nulová",J411,0)</f>
        <v>0</v>
      </c>
      <c r="BJ411" s="18" t="s">
        <v>77</v>
      </c>
      <c r="BK411" s="218">
        <f>ROUND(I411*H411,2)</f>
        <v>0</v>
      </c>
      <c r="BL411" s="18" t="s">
        <v>132</v>
      </c>
      <c r="BM411" s="217" t="s">
        <v>1085</v>
      </c>
    </row>
    <row r="412" s="2" customFormat="1">
      <c r="A412" s="39"/>
      <c r="B412" s="40"/>
      <c r="C412" s="41"/>
      <c r="D412" s="219" t="s">
        <v>134</v>
      </c>
      <c r="E412" s="41"/>
      <c r="F412" s="220" t="s">
        <v>1084</v>
      </c>
      <c r="G412" s="41"/>
      <c r="H412" s="41"/>
      <c r="I412" s="221"/>
      <c r="J412" s="41"/>
      <c r="K412" s="41"/>
      <c r="L412" s="45"/>
      <c r="M412" s="222"/>
      <c r="N412" s="223"/>
      <c r="O412" s="85"/>
      <c r="P412" s="85"/>
      <c r="Q412" s="85"/>
      <c r="R412" s="85"/>
      <c r="S412" s="85"/>
      <c r="T412" s="86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134</v>
      </c>
      <c r="AU412" s="18" t="s">
        <v>79</v>
      </c>
    </row>
    <row r="413" s="2" customFormat="1" ht="16.5" customHeight="1">
      <c r="A413" s="39"/>
      <c r="B413" s="40"/>
      <c r="C413" s="206" t="s">
        <v>1086</v>
      </c>
      <c r="D413" s="206" t="s">
        <v>127</v>
      </c>
      <c r="E413" s="207" t="s">
        <v>1087</v>
      </c>
      <c r="F413" s="208" t="s">
        <v>1088</v>
      </c>
      <c r="G413" s="209" t="s">
        <v>130</v>
      </c>
      <c r="H413" s="210">
        <v>31.359999999999999</v>
      </c>
      <c r="I413" s="211"/>
      <c r="J413" s="212">
        <f>ROUND(I413*H413,2)</f>
        <v>0</v>
      </c>
      <c r="K413" s="208" t="s">
        <v>131</v>
      </c>
      <c r="L413" s="45"/>
      <c r="M413" s="213" t="s">
        <v>19</v>
      </c>
      <c r="N413" s="214" t="s">
        <v>40</v>
      </c>
      <c r="O413" s="85"/>
      <c r="P413" s="215">
        <f>O413*H413</f>
        <v>0</v>
      </c>
      <c r="Q413" s="215">
        <v>0</v>
      </c>
      <c r="R413" s="215">
        <f>Q413*H413</f>
        <v>0</v>
      </c>
      <c r="S413" s="215">
        <v>0</v>
      </c>
      <c r="T413" s="216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17" t="s">
        <v>132</v>
      </c>
      <c r="AT413" s="217" t="s">
        <v>127</v>
      </c>
      <c r="AU413" s="217" t="s">
        <v>79</v>
      </c>
      <c r="AY413" s="18" t="s">
        <v>125</v>
      </c>
      <c r="BE413" s="218">
        <f>IF(N413="základní",J413,0)</f>
        <v>0</v>
      </c>
      <c r="BF413" s="218">
        <f>IF(N413="snížená",J413,0)</f>
        <v>0</v>
      </c>
      <c r="BG413" s="218">
        <f>IF(N413="zákl. přenesená",J413,0)</f>
        <v>0</v>
      </c>
      <c r="BH413" s="218">
        <f>IF(N413="sníž. přenesená",J413,0)</f>
        <v>0</v>
      </c>
      <c r="BI413" s="218">
        <f>IF(N413="nulová",J413,0)</f>
        <v>0</v>
      </c>
      <c r="BJ413" s="18" t="s">
        <v>77</v>
      </c>
      <c r="BK413" s="218">
        <f>ROUND(I413*H413,2)</f>
        <v>0</v>
      </c>
      <c r="BL413" s="18" t="s">
        <v>132</v>
      </c>
      <c r="BM413" s="217" t="s">
        <v>1089</v>
      </c>
    </row>
    <row r="414" s="2" customFormat="1">
      <c r="A414" s="39"/>
      <c r="B414" s="40"/>
      <c r="C414" s="41"/>
      <c r="D414" s="219" t="s">
        <v>134</v>
      </c>
      <c r="E414" s="41"/>
      <c r="F414" s="220" t="s">
        <v>1090</v>
      </c>
      <c r="G414" s="41"/>
      <c r="H414" s="41"/>
      <c r="I414" s="221"/>
      <c r="J414" s="41"/>
      <c r="K414" s="41"/>
      <c r="L414" s="45"/>
      <c r="M414" s="222"/>
      <c r="N414" s="223"/>
      <c r="O414" s="85"/>
      <c r="P414" s="85"/>
      <c r="Q414" s="85"/>
      <c r="R414" s="85"/>
      <c r="S414" s="85"/>
      <c r="T414" s="86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134</v>
      </c>
      <c r="AU414" s="18" t="s">
        <v>79</v>
      </c>
    </row>
    <row r="415" s="2" customFormat="1">
      <c r="A415" s="39"/>
      <c r="B415" s="40"/>
      <c r="C415" s="41"/>
      <c r="D415" s="224" t="s">
        <v>136</v>
      </c>
      <c r="E415" s="41"/>
      <c r="F415" s="225" t="s">
        <v>1091</v>
      </c>
      <c r="G415" s="41"/>
      <c r="H415" s="41"/>
      <c r="I415" s="221"/>
      <c r="J415" s="41"/>
      <c r="K415" s="41"/>
      <c r="L415" s="45"/>
      <c r="M415" s="222"/>
      <c r="N415" s="223"/>
      <c r="O415" s="85"/>
      <c r="P415" s="85"/>
      <c r="Q415" s="85"/>
      <c r="R415" s="85"/>
      <c r="S415" s="85"/>
      <c r="T415" s="86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136</v>
      </c>
      <c r="AU415" s="18" t="s">
        <v>79</v>
      </c>
    </row>
    <row r="416" s="13" customFormat="1">
      <c r="A416" s="13"/>
      <c r="B416" s="226"/>
      <c r="C416" s="227"/>
      <c r="D416" s="219" t="s">
        <v>144</v>
      </c>
      <c r="E416" s="228" t="s">
        <v>19</v>
      </c>
      <c r="F416" s="229" t="s">
        <v>1092</v>
      </c>
      <c r="G416" s="227"/>
      <c r="H416" s="230">
        <v>31.359999999999999</v>
      </c>
      <c r="I416" s="231"/>
      <c r="J416" s="227"/>
      <c r="K416" s="227"/>
      <c r="L416" s="232"/>
      <c r="M416" s="233"/>
      <c r="N416" s="234"/>
      <c r="O416" s="234"/>
      <c r="P416" s="234"/>
      <c r="Q416" s="234"/>
      <c r="R416" s="234"/>
      <c r="S416" s="234"/>
      <c r="T416" s="235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6" t="s">
        <v>144</v>
      </c>
      <c r="AU416" s="236" t="s">
        <v>79</v>
      </c>
      <c r="AV416" s="13" t="s">
        <v>79</v>
      </c>
      <c r="AW416" s="13" t="s">
        <v>31</v>
      </c>
      <c r="AX416" s="13" t="s">
        <v>77</v>
      </c>
      <c r="AY416" s="236" t="s">
        <v>125</v>
      </c>
    </row>
    <row r="417" s="2" customFormat="1" ht="16.5" customHeight="1">
      <c r="A417" s="39"/>
      <c r="B417" s="40"/>
      <c r="C417" s="206" t="s">
        <v>1093</v>
      </c>
      <c r="D417" s="206" t="s">
        <v>127</v>
      </c>
      <c r="E417" s="207" t="s">
        <v>1094</v>
      </c>
      <c r="F417" s="208" t="s">
        <v>1095</v>
      </c>
      <c r="G417" s="209" t="s">
        <v>130</v>
      </c>
      <c r="H417" s="210">
        <v>8.25</v>
      </c>
      <c r="I417" s="211"/>
      <c r="J417" s="212">
        <f>ROUND(I417*H417,2)</f>
        <v>0</v>
      </c>
      <c r="K417" s="208" t="s">
        <v>131</v>
      </c>
      <c r="L417" s="45"/>
      <c r="M417" s="213" t="s">
        <v>19</v>
      </c>
      <c r="N417" s="214" t="s">
        <v>40</v>
      </c>
      <c r="O417" s="85"/>
      <c r="P417" s="215">
        <f>O417*H417</f>
        <v>0</v>
      </c>
      <c r="Q417" s="215">
        <v>0</v>
      </c>
      <c r="R417" s="215">
        <f>Q417*H417</f>
        <v>0</v>
      </c>
      <c r="S417" s="215">
        <v>0</v>
      </c>
      <c r="T417" s="216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17" t="s">
        <v>132</v>
      </c>
      <c r="AT417" s="217" t="s">
        <v>127</v>
      </c>
      <c r="AU417" s="217" t="s">
        <v>79</v>
      </c>
      <c r="AY417" s="18" t="s">
        <v>125</v>
      </c>
      <c r="BE417" s="218">
        <f>IF(N417="základní",J417,0)</f>
        <v>0</v>
      </c>
      <c r="BF417" s="218">
        <f>IF(N417="snížená",J417,0)</f>
        <v>0</v>
      </c>
      <c r="BG417" s="218">
        <f>IF(N417="zákl. přenesená",J417,0)</f>
        <v>0</v>
      </c>
      <c r="BH417" s="218">
        <f>IF(N417="sníž. přenesená",J417,0)</f>
        <v>0</v>
      </c>
      <c r="BI417" s="218">
        <f>IF(N417="nulová",J417,0)</f>
        <v>0</v>
      </c>
      <c r="BJ417" s="18" t="s">
        <v>77</v>
      </c>
      <c r="BK417" s="218">
        <f>ROUND(I417*H417,2)</f>
        <v>0</v>
      </c>
      <c r="BL417" s="18" t="s">
        <v>132</v>
      </c>
      <c r="BM417" s="217" t="s">
        <v>1096</v>
      </c>
    </row>
    <row r="418" s="2" customFormat="1">
      <c r="A418" s="39"/>
      <c r="B418" s="40"/>
      <c r="C418" s="41"/>
      <c r="D418" s="219" t="s">
        <v>134</v>
      </c>
      <c r="E418" s="41"/>
      <c r="F418" s="220" t="s">
        <v>1097</v>
      </c>
      <c r="G418" s="41"/>
      <c r="H418" s="41"/>
      <c r="I418" s="221"/>
      <c r="J418" s="41"/>
      <c r="K418" s="41"/>
      <c r="L418" s="45"/>
      <c r="M418" s="222"/>
      <c r="N418" s="223"/>
      <c r="O418" s="85"/>
      <c r="P418" s="85"/>
      <c r="Q418" s="85"/>
      <c r="R418" s="85"/>
      <c r="S418" s="85"/>
      <c r="T418" s="86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T418" s="18" t="s">
        <v>134</v>
      </c>
      <c r="AU418" s="18" t="s">
        <v>79</v>
      </c>
    </row>
    <row r="419" s="2" customFormat="1">
      <c r="A419" s="39"/>
      <c r="B419" s="40"/>
      <c r="C419" s="41"/>
      <c r="D419" s="224" t="s">
        <v>136</v>
      </c>
      <c r="E419" s="41"/>
      <c r="F419" s="225" t="s">
        <v>1098</v>
      </c>
      <c r="G419" s="41"/>
      <c r="H419" s="41"/>
      <c r="I419" s="221"/>
      <c r="J419" s="41"/>
      <c r="K419" s="41"/>
      <c r="L419" s="45"/>
      <c r="M419" s="222"/>
      <c r="N419" s="223"/>
      <c r="O419" s="85"/>
      <c r="P419" s="85"/>
      <c r="Q419" s="85"/>
      <c r="R419" s="85"/>
      <c r="S419" s="85"/>
      <c r="T419" s="86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T419" s="18" t="s">
        <v>136</v>
      </c>
      <c r="AU419" s="18" t="s">
        <v>79</v>
      </c>
    </row>
    <row r="420" s="13" customFormat="1">
      <c r="A420" s="13"/>
      <c r="B420" s="226"/>
      <c r="C420" s="227"/>
      <c r="D420" s="219" t="s">
        <v>144</v>
      </c>
      <c r="E420" s="228" t="s">
        <v>19</v>
      </c>
      <c r="F420" s="229" t="s">
        <v>1099</v>
      </c>
      <c r="G420" s="227"/>
      <c r="H420" s="230">
        <v>8.25</v>
      </c>
      <c r="I420" s="231"/>
      <c r="J420" s="227"/>
      <c r="K420" s="227"/>
      <c r="L420" s="232"/>
      <c r="M420" s="233"/>
      <c r="N420" s="234"/>
      <c r="O420" s="234"/>
      <c r="P420" s="234"/>
      <c r="Q420" s="234"/>
      <c r="R420" s="234"/>
      <c r="S420" s="234"/>
      <c r="T420" s="235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6" t="s">
        <v>144</v>
      </c>
      <c r="AU420" s="236" t="s">
        <v>79</v>
      </c>
      <c r="AV420" s="13" t="s">
        <v>79</v>
      </c>
      <c r="AW420" s="13" t="s">
        <v>31</v>
      </c>
      <c r="AX420" s="13" t="s">
        <v>77</v>
      </c>
      <c r="AY420" s="236" t="s">
        <v>125</v>
      </c>
    </row>
    <row r="421" s="2" customFormat="1" ht="16.5" customHeight="1">
      <c r="A421" s="39"/>
      <c r="B421" s="40"/>
      <c r="C421" s="206" t="s">
        <v>1100</v>
      </c>
      <c r="D421" s="206" t="s">
        <v>127</v>
      </c>
      <c r="E421" s="207" t="s">
        <v>1101</v>
      </c>
      <c r="F421" s="208" t="s">
        <v>1102</v>
      </c>
      <c r="G421" s="209" t="s">
        <v>130</v>
      </c>
      <c r="H421" s="210">
        <v>0.57599999999999996</v>
      </c>
      <c r="I421" s="211"/>
      <c r="J421" s="212">
        <f>ROUND(I421*H421,2)</f>
        <v>0</v>
      </c>
      <c r="K421" s="208" t="s">
        <v>131</v>
      </c>
      <c r="L421" s="45"/>
      <c r="M421" s="213" t="s">
        <v>19</v>
      </c>
      <c r="N421" s="214" t="s">
        <v>40</v>
      </c>
      <c r="O421" s="85"/>
      <c r="P421" s="215">
        <f>O421*H421</f>
        <v>0</v>
      </c>
      <c r="Q421" s="215">
        <v>0.02102</v>
      </c>
      <c r="R421" s="215">
        <f>Q421*H421</f>
        <v>0.01210752</v>
      </c>
      <c r="S421" s="215">
        <v>0</v>
      </c>
      <c r="T421" s="216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17" t="s">
        <v>132</v>
      </c>
      <c r="AT421" s="217" t="s">
        <v>127</v>
      </c>
      <c r="AU421" s="217" t="s">
        <v>79</v>
      </c>
      <c r="AY421" s="18" t="s">
        <v>125</v>
      </c>
      <c r="BE421" s="218">
        <f>IF(N421="základní",J421,0)</f>
        <v>0</v>
      </c>
      <c r="BF421" s="218">
        <f>IF(N421="snížená",J421,0)</f>
        <v>0</v>
      </c>
      <c r="BG421" s="218">
        <f>IF(N421="zákl. přenesená",J421,0)</f>
        <v>0</v>
      </c>
      <c r="BH421" s="218">
        <f>IF(N421="sníž. přenesená",J421,0)</f>
        <v>0</v>
      </c>
      <c r="BI421" s="218">
        <f>IF(N421="nulová",J421,0)</f>
        <v>0</v>
      </c>
      <c r="BJ421" s="18" t="s">
        <v>77</v>
      </c>
      <c r="BK421" s="218">
        <f>ROUND(I421*H421,2)</f>
        <v>0</v>
      </c>
      <c r="BL421" s="18" t="s">
        <v>132</v>
      </c>
      <c r="BM421" s="217" t="s">
        <v>1103</v>
      </c>
    </row>
    <row r="422" s="2" customFormat="1">
      <c r="A422" s="39"/>
      <c r="B422" s="40"/>
      <c r="C422" s="41"/>
      <c r="D422" s="219" t="s">
        <v>134</v>
      </c>
      <c r="E422" s="41"/>
      <c r="F422" s="220" t="s">
        <v>1104</v>
      </c>
      <c r="G422" s="41"/>
      <c r="H422" s="41"/>
      <c r="I422" s="221"/>
      <c r="J422" s="41"/>
      <c r="K422" s="41"/>
      <c r="L422" s="45"/>
      <c r="M422" s="222"/>
      <c r="N422" s="223"/>
      <c r="O422" s="85"/>
      <c r="P422" s="85"/>
      <c r="Q422" s="85"/>
      <c r="R422" s="85"/>
      <c r="S422" s="85"/>
      <c r="T422" s="86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T422" s="18" t="s">
        <v>134</v>
      </c>
      <c r="AU422" s="18" t="s">
        <v>79</v>
      </c>
    </row>
    <row r="423" s="2" customFormat="1">
      <c r="A423" s="39"/>
      <c r="B423" s="40"/>
      <c r="C423" s="41"/>
      <c r="D423" s="224" t="s">
        <v>136</v>
      </c>
      <c r="E423" s="41"/>
      <c r="F423" s="225" t="s">
        <v>1105</v>
      </c>
      <c r="G423" s="41"/>
      <c r="H423" s="41"/>
      <c r="I423" s="221"/>
      <c r="J423" s="41"/>
      <c r="K423" s="41"/>
      <c r="L423" s="45"/>
      <c r="M423" s="222"/>
      <c r="N423" s="223"/>
      <c r="O423" s="85"/>
      <c r="P423" s="85"/>
      <c r="Q423" s="85"/>
      <c r="R423" s="85"/>
      <c r="S423" s="85"/>
      <c r="T423" s="86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T423" s="18" t="s">
        <v>136</v>
      </c>
      <c r="AU423" s="18" t="s">
        <v>79</v>
      </c>
    </row>
    <row r="424" s="13" customFormat="1">
      <c r="A424" s="13"/>
      <c r="B424" s="226"/>
      <c r="C424" s="227"/>
      <c r="D424" s="219" t="s">
        <v>144</v>
      </c>
      <c r="E424" s="228" t="s">
        <v>19</v>
      </c>
      <c r="F424" s="229" t="s">
        <v>1106</v>
      </c>
      <c r="G424" s="227"/>
      <c r="H424" s="230">
        <v>0.57599999999999996</v>
      </c>
      <c r="I424" s="231"/>
      <c r="J424" s="227"/>
      <c r="K424" s="227"/>
      <c r="L424" s="232"/>
      <c r="M424" s="233"/>
      <c r="N424" s="234"/>
      <c r="O424" s="234"/>
      <c r="P424" s="234"/>
      <c r="Q424" s="234"/>
      <c r="R424" s="234"/>
      <c r="S424" s="234"/>
      <c r="T424" s="235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6" t="s">
        <v>144</v>
      </c>
      <c r="AU424" s="236" t="s">
        <v>79</v>
      </c>
      <c r="AV424" s="13" t="s">
        <v>79</v>
      </c>
      <c r="AW424" s="13" t="s">
        <v>31</v>
      </c>
      <c r="AX424" s="13" t="s">
        <v>77</v>
      </c>
      <c r="AY424" s="236" t="s">
        <v>125</v>
      </c>
    </row>
    <row r="425" s="2" customFormat="1" ht="16.5" customHeight="1">
      <c r="A425" s="39"/>
      <c r="B425" s="40"/>
      <c r="C425" s="206" t="s">
        <v>1107</v>
      </c>
      <c r="D425" s="206" t="s">
        <v>127</v>
      </c>
      <c r="E425" s="207" t="s">
        <v>1108</v>
      </c>
      <c r="F425" s="208" t="s">
        <v>1109</v>
      </c>
      <c r="G425" s="209" t="s">
        <v>130</v>
      </c>
      <c r="H425" s="210">
        <v>1.23</v>
      </c>
      <c r="I425" s="211"/>
      <c r="J425" s="212">
        <f>ROUND(I425*H425,2)</f>
        <v>0</v>
      </c>
      <c r="K425" s="208" t="s">
        <v>131</v>
      </c>
      <c r="L425" s="45"/>
      <c r="M425" s="213" t="s">
        <v>19</v>
      </c>
      <c r="N425" s="214" t="s">
        <v>40</v>
      </c>
      <c r="O425" s="85"/>
      <c r="P425" s="215">
        <f>O425*H425</f>
        <v>0</v>
      </c>
      <c r="Q425" s="215">
        <v>0.05305</v>
      </c>
      <c r="R425" s="215">
        <f>Q425*H425</f>
        <v>0.065251500000000004</v>
      </c>
      <c r="S425" s="215">
        <v>0</v>
      </c>
      <c r="T425" s="216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17" t="s">
        <v>132</v>
      </c>
      <c r="AT425" s="217" t="s">
        <v>127</v>
      </c>
      <c r="AU425" s="217" t="s">
        <v>79</v>
      </c>
      <c r="AY425" s="18" t="s">
        <v>125</v>
      </c>
      <c r="BE425" s="218">
        <f>IF(N425="základní",J425,0)</f>
        <v>0</v>
      </c>
      <c r="BF425" s="218">
        <f>IF(N425="snížená",J425,0)</f>
        <v>0</v>
      </c>
      <c r="BG425" s="218">
        <f>IF(N425="zákl. přenesená",J425,0)</f>
        <v>0</v>
      </c>
      <c r="BH425" s="218">
        <f>IF(N425="sníž. přenesená",J425,0)</f>
        <v>0</v>
      </c>
      <c r="BI425" s="218">
        <f>IF(N425="nulová",J425,0)</f>
        <v>0</v>
      </c>
      <c r="BJ425" s="18" t="s">
        <v>77</v>
      </c>
      <c r="BK425" s="218">
        <f>ROUND(I425*H425,2)</f>
        <v>0</v>
      </c>
      <c r="BL425" s="18" t="s">
        <v>132</v>
      </c>
      <c r="BM425" s="217" t="s">
        <v>1110</v>
      </c>
    </row>
    <row r="426" s="2" customFormat="1">
      <c r="A426" s="39"/>
      <c r="B426" s="40"/>
      <c r="C426" s="41"/>
      <c r="D426" s="219" t="s">
        <v>134</v>
      </c>
      <c r="E426" s="41"/>
      <c r="F426" s="220" t="s">
        <v>1111</v>
      </c>
      <c r="G426" s="41"/>
      <c r="H426" s="41"/>
      <c r="I426" s="221"/>
      <c r="J426" s="41"/>
      <c r="K426" s="41"/>
      <c r="L426" s="45"/>
      <c r="M426" s="222"/>
      <c r="N426" s="223"/>
      <c r="O426" s="85"/>
      <c r="P426" s="85"/>
      <c r="Q426" s="85"/>
      <c r="R426" s="85"/>
      <c r="S426" s="85"/>
      <c r="T426" s="86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134</v>
      </c>
      <c r="AU426" s="18" t="s">
        <v>79</v>
      </c>
    </row>
    <row r="427" s="2" customFormat="1">
      <c r="A427" s="39"/>
      <c r="B427" s="40"/>
      <c r="C427" s="41"/>
      <c r="D427" s="224" t="s">
        <v>136</v>
      </c>
      <c r="E427" s="41"/>
      <c r="F427" s="225" t="s">
        <v>1112</v>
      </c>
      <c r="G427" s="41"/>
      <c r="H427" s="41"/>
      <c r="I427" s="221"/>
      <c r="J427" s="41"/>
      <c r="K427" s="41"/>
      <c r="L427" s="45"/>
      <c r="M427" s="222"/>
      <c r="N427" s="223"/>
      <c r="O427" s="85"/>
      <c r="P427" s="85"/>
      <c r="Q427" s="85"/>
      <c r="R427" s="85"/>
      <c r="S427" s="85"/>
      <c r="T427" s="86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136</v>
      </c>
      <c r="AU427" s="18" t="s">
        <v>79</v>
      </c>
    </row>
    <row r="428" s="13" customFormat="1">
      <c r="A428" s="13"/>
      <c r="B428" s="226"/>
      <c r="C428" s="227"/>
      <c r="D428" s="219" t="s">
        <v>144</v>
      </c>
      <c r="E428" s="228" t="s">
        <v>19</v>
      </c>
      <c r="F428" s="229" t="s">
        <v>1113</v>
      </c>
      <c r="G428" s="227"/>
      <c r="H428" s="230">
        <v>1.23</v>
      </c>
      <c r="I428" s="231"/>
      <c r="J428" s="227"/>
      <c r="K428" s="227"/>
      <c r="L428" s="232"/>
      <c r="M428" s="233"/>
      <c r="N428" s="234"/>
      <c r="O428" s="234"/>
      <c r="P428" s="234"/>
      <c r="Q428" s="234"/>
      <c r="R428" s="234"/>
      <c r="S428" s="234"/>
      <c r="T428" s="235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6" t="s">
        <v>144</v>
      </c>
      <c r="AU428" s="236" t="s">
        <v>79</v>
      </c>
      <c r="AV428" s="13" t="s">
        <v>79</v>
      </c>
      <c r="AW428" s="13" t="s">
        <v>31</v>
      </c>
      <c r="AX428" s="13" t="s">
        <v>77</v>
      </c>
      <c r="AY428" s="236" t="s">
        <v>125</v>
      </c>
    </row>
    <row r="429" s="2" customFormat="1" ht="16.5" customHeight="1">
      <c r="A429" s="39"/>
      <c r="B429" s="40"/>
      <c r="C429" s="206" t="s">
        <v>1114</v>
      </c>
      <c r="D429" s="206" t="s">
        <v>127</v>
      </c>
      <c r="E429" s="207" t="s">
        <v>1115</v>
      </c>
      <c r="F429" s="208" t="s">
        <v>1116</v>
      </c>
      <c r="G429" s="209" t="s">
        <v>130</v>
      </c>
      <c r="H429" s="210">
        <v>2.46</v>
      </c>
      <c r="I429" s="211"/>
      <c r="J429" s="212">
        <f>ROUND(I429*H429,2)</f>
        <v>0</v>
      </c>
      <c r="K429" s="208" t="s">
        <v>131</v>
      </c>
      <c r="L429" s="45"/>
      <c r="M429" s="213" t="s">
        <v>19</v>
      </c>
      <c r="N429" s="214" t="s">
        <v>40</v>
      </c>
      <c r="O429" s="85"/>
      <c r="P429" s="215">
        <f>O429*H429</f>
        <v>0</v>
      </c>
      <c r="Q429" s="215">
        <v>0.05305</v>
      </c>
      <c r="R429" s="215">
        <f>Q429*H429</f>
        <v>0.13050300000000001</v>
      </c>
      <c r="S429" s="215">
        <v>0</v>
      </c>
      <c r="T429" s="216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17" t="s">
        <v>132</v>
      </c>
      <c r="AT429" s="217" t="s">
        <v>127</v>
      </c>
      <c r="AU429" s="217" t="s">
        <v>79</v>
      </c>
      <c r="AY429" s="18" t="s">
        <v>125</v>
      </c>
      <c r="BE429" s="218">
        <f>IF(N429="základní",J429,0)</f>
        <v>0</v>
      </c>
      <c r="BF429" s="218">
        <f>IF(N429="snížená",J429,0)</f>
        <v>0</v>
      </c>
      <c r="BG429" s="218">
        <f>IF(N429="zákl. přenesená",J429,0)</f>
        <v>0</v>
      </c>
      <c r="BH429" s="218">
        <f>IF(N429="sníž. přenesená",J429,0)</f>
        <v>0</v>
      </c>
      <c r="BI429" s="218">
        <f>IF(N429="nulová",J429,0)</f>
        <v>0</v>
      </c>
      <c r="BJ429" s="18" t="s">
        <v>77</v>
      </c>
      <c r="BK429" s="218">
        <f>ROUND(I429*H429,2)</f>
        <v>0</v>
      </c>
      <c r="BL429" s="18" t="s">
        <v>132</v>
      </c>
      <c r="BM429" s="217" t="s">
        <v>1117</v>
      </c>
    </row>
    <row r="430" s="2" customFormat="1">
      <c r="A430" s="39"/>
      <c r="B430" s="40"/>
      <c r="C430" s="41"/>
      <c r="D430" s="219" t="s">
        <v>134</v>
      </c>
      <c r="E430" s="41"/>
      <c r="F430" s="220" t="s">
        <v>1118</v>
      </c>
      <c r="G430" s="41"/>
      <c r="H430" s="41"/>
      <c r="I430" s="221"/>
      <c r="J430" s="41"/>
      <c r="K430" s="41"/>
      <c r="L430" s="45"/>
      <c r="M430" s="222"/>
      <c r="N430" s="223"/>
      <c r="O430" s="85"/>
      <c r="P430" s="85"/>
      <c r="Q430" s="85"/>
      <c r="R430" s="85"/>
      <c r="S430" s="85"/>
      <c r="T430" s="86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T430" s="18" t="s">
        <v>134</v>
      </c>
      <c r="AU430" s="18" t="s">
        <v>79</v>
      </c>
    </row>
    <row r="431" s="2" customFormat="1">
      <c r="A431" s="39"/>
      <c r="B431" s="40"/>
      <c r="C431" s="41"/>
      <c r="D431" s="224" t="s">
        <v>136</v>
      </c>
      <c r="E431" s="41"/>
      <c r="F431" s="225" t="s">
        <v>1119</v>
      </c>
      <c r="G431" s="41"/>
      <c r="H431" s="41"/>
      <c r="I431" s="221"/>
      <c r="J431" s="41"/>
      <c r="K431" s="41"/>
      <c r="L431" s="45"/>
      <c r="M431" s="222"/>
      <c r="N431" s="223"/>
      <c r="O431" s="85"/>
      <c r="P431" s="85"/>
      <c r="Q431" s="85"/>
      <c r="R431" s="85"/>
      <c r="S431" s="85"/>
      <c r="T431" s="86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18" t="s">
        <v>136</v>
      </c>
      <c r="AU431" s="18" t="s">
        <v>79</v>
      </c>
    </row>
    <row r="432" s="13" customFormat="1">
      <c r="A432" s="13"/>
      <c r="B432" s="226"/>
      <c r="C432" s="227"/>
      <c r="D432" s="219" t="s">
        <v>144</v>
      </c>
      <c r="E432" s="228" t="s">
        <v>19</v>
      </c>
      <c r="F432" s="229" t="s">
        <v>1120</v>
      </c>
      <c r="G432" s="227"/>
      <c r="H432" s="230">
        <v>2.46</v>
      </c>
      <c r="I432" s="231"/>
      <c r="J432" s="227"/>
      <c r="K432" s="227"/>
      <c r="L432" s="232"/>
      <c r="M432" s="233"/>
      <c r="N432" s="234"/>
      <c r="O432" s="234"/>
      <c r="P432" s="234"/>
      <c r="Q432" s="234"/>
      <c r="R432" s="234"/>
      <c r="S432" s="234"/>
      <c r="T432" s="235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6" t="s">
        <v>144</v>
      </c>
      <c r="AU432" s="236" t="s">
        <v>79</v>
      </c>
      <c r="AV432" s="13" t="s">
        <v>79</v>
      </c>
      <c r="AW432" s="13" t="s">
        <v>31</v>
      </c>
      <c r="AX432" s="13" t="s">
        <v>77</v>
      </c>
      <c r="AY432" s="236" t="s">
        <v>125</v>
      </c>
    </row>
    <row r="433" s="2" customFormat="1" ht="16.5" customHeight="1">
      <c r="A433" s="39"/>
      <c r="B433" s="40"/>
      <c r="C433" s="206" t="s">
        <v>1121</v>
      </c>
      <c r="D433" s="206" t="s">
        <v>127</v>
      </c>
      <c r="E433" s="207" t="s">
        <v>1122</v>
      </c>
      <c r="F433" s="208" t="s">
        <v>1123</v>
      </c>
      <c r="G433" s="209" t="s">
        <v>140</v>
      </c>
      <c r="H433" s="210">
        <v>17.399999999999999</v>
      </c>
      <c r="I433" s="211"/>
      <c r="J433" s="212">
        <f>ROUND(I433*H433,2)</f>
        <v>0</v>
      </c>
      <c r="K433" s="208" t="s">
        <v>131</v>
      </c>
      <c r="L433" s="45"/>
      <c r="M433" s="213" t="s">
        <v>19</v>
      </c>
      <c r="N433" s="214" t="s">
        <v>40</v>
      </c>
      <c r="O433" s="85"/>
      <c r="P433" s="215">
        <f>O433*H433</f>
        <v>0</v>
      </c>
      <c r="Q433" s="215">
        <v>0</v>
      </c>
      <c r="R433" s="215">
        <f>Q433*H433</f>
        <v>0</v>
      </c>
      <c r="S433" s="215">
        <v>0</v>
      </c>
      <c r="T433" s="216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17" t="s">
        <v>132</v>
      </c>
      <c r="AT433" s="217" t="s">
        <v>127</v>
      </c>
      <c r="AU433" s="217" t="s">
        <v>79</v>
      </c>
      <c r="AY433" s="18" t="s">
        <v>125</v>
      </c>
      <c r="BE433" s="218">
        <f>IF(N433="základní",J433,0)</f>
        <v>0</v>
      </c>
      <c r="BF433" s="218">
        <f>IF(N433="snížená",J433,0)</f>
        <v>0</v>
      </c>
      <c r="BG433" s="218">
        <f>IF(N433="zákl. přenesená",J433,0)</f>
        <v>0</v>
      </c>
      <c r="BH433" s="218">
        <f>IF(N433="sníž. přenesená",J433,0)</f>
        <v>0</v>
      </c>
      <c r="BI433" s="218">
        <f>IF(N433="nulová",J433,0)</f>
        <v>0</v>
      </c>
      <c r="BJ433" s="18" t="s">
        <v>77</v>
      </c>
      <c r="BK433" s="218">
        <f>ROUND(I433*H433,2)</f>
        <v>0</v>
      </c>
      <c r="BL433" s="18" t="s">
        <v>132</v>
      </c>
      <c r="BM433" s="217" t="s">
        <v>1124</v>
      </c>
    </row>
    <row r="434" s="2" customFormat="1">
      <c r="A434" s="39"/>
      <c r="B434" s="40"/>
      <c r="C434" s="41"/>
      <c r="D434" s="219" t="s">
        <v>134</v>
      </c>
      <c r="E434" s="41"/>
      <c r="F434" s="220" t="s">
        <v>1125</v>
      </c>
      <c r="G434" s="41"/>
      <c r="H434" s="41"/>
      <c r="I434" s="221"/>
      <c r="J434" s="41"/>
      <c r="K434" s="41"/>
      <c r="L434" s="45"/>
      <c r="M434" s="222"/>
      <c r="N434" s="223"/>
      <c r="O434" s="85"/>
      <c r="P434" s="85"/>
      <c r="Q434" s="85"/>
      <c r="R434" s="85"/>
      <c r="S434" s="85"/>
      <c r="T434" s="86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18" t="s">
        <v>134</v>
      </c>
      <c r="AU434" s="18" t="s">
        <v>79</v>
      </c>
    </row>
    <row r="435" s="2" customFormat="1">
      <c r="A435" s="39"/>
      <c r="B435" s="40"/>
      <c r="C435" s="41"/>
      <c r="D435" s="224" t="s">
        <v>136</v>
      </c>
      <c r="E435" s="41"/>
      <c r="F435" s="225" t="s">
        <v>1126</v>
      </c>
      <c r="G435" s="41"/>
      <c r="H435" s="41"/>
      <c r="I435" s="221"/>
      <c r="J435" s="41"/>
      <c r="K435" s="41"/>
      <c r="L435" s="45"/>
      <c r="M435" s="222"/>
      <c r="N435" s="223"/>
      <c r="O435" s="85"/>
      <c r="P435" s="85"/>
      <c r="Q435" s="85"/>
      <c r="R435" s="85"/>
      <c r="S435" s="85"/>
      <c r="T435" s="86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T435" s="18" t="s">
        <v>136</v>
      </c>
      <c r="AU435" s="18" t="s">
        <v>79</v>
      </c>
    </row>
    <row r="436" s="13" customFormat="1">
      <c r="A436" s="13"/>
      <c r="B436" s="226"/>
      <c r="C436" s="227"/>
      <c r="D436" s="219" t="s">
        <v>144</v>
      </c>
      <c r="E436" s="228" t="s">
        <v>19</v>
      </c>
      <c r="F436" s="229" t="s">
        <v>1127</v>
      </c>
      <c r="G436" s="227"/>
      <c r="H436" s="230">
        <v>17.399999999999999</v>
      </c>
      <c r="I436" s="231"/>
      <c r="J436" s="227"/>
      <c r="K436" s="227"/>
      <c r="L436" s="232"/>
      <c r="M436" s="233"/>
      <c r="N436" s="234"/>
      <c r="O436" s="234"/>
      <c r="P436" s="234"/>
      <c r="Q436" s="234"/>
      <c r="R436" s="234"/>
      <c r="S436" s="234"/>
      <c r="T436" s="235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6" t="s">
        <v>144</v>
      </c>
      <c r="AU436" s="236" t="s">
        <v>79</v>
      </c>
      <c r="AV436" s="13" t="s">
        <v>79</v>
      </c>
      <c r="AW436" s="13" t="s">
        <v>31</v>
      </c>
      <c r="AX436" s="13" t="s">
        <v>77</v>
      </c>
      <c r="AY436" s="236" t="s">
        <v>125</v>
      </c>
    </row>
    <row r="437" s="2" customFormat="1" ht="16.5" customHeight="1">
      <c r="A437" s="39"/>
      <c r="B437" s="40"/>
      <c r="C437" s="206" t="s">
        <v>1128</v>
      </c>
      <c r="D437" s="206" t="s">
        <v>127</v>
      </c>
      <c r="E437" s="207" t="s">
        <v>1129</v>
      </c>
      <c r="F437" s="208" t="s">
        <v>1130</v>
      </c>
      <c r="G437" s="209" t="s">
        <v>140</v>
      </c>
      <c r="H437" s="210">
        <v>17.760000000000002</v>
      </c>
      <c r="I437" s="211"/>
      <c r="J437" s="212">
        <f>ROUND(I437*H437,2)</f>
        <v>0</v>
      </c>
      <c r="K437" s="208" t="s">
        <v>131</v>
      </c>
      <c r="L437" s="45"/>
      <c r="M437" s="213" t="s">
        <v>19</v>
      </c>
      <c r="N437" s="214" t="s">
        <v>40</v>
      </c>
      <c r="O437" s="85"/>
      <c r="P437" s="215">
        <f>O437*H437</f>
        <v>0</v>
      </c>
      <c r="Q437" s="215">
        <v>0</v>
      </c>
      <c r="R437" s="215">
        <f>Q437*H437</f>
        <v>0</v>
      </c>
      <c r="S437" s="215">
        <v>0</v>
      </c>
      <c r="T437" s="216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17" t="s">
        <v>132</v>
      </c>
      <c r="AT437" s="217" t="s">
        <v>127</v>
      </c>
      <c r="AU437" s="217" t="s">
        <v>79</v>
      </c>
      <c r="AY437" s="18" t="s">
        <v>125</v>
      </c>
      <c r="BE437" s="218">
        <f>IF(N437="základní",J437,0)</f>
        <v>0</v>
      </c>
      <c r="BF437" s="218">
        <f>IF(N437="snížená",J437,0)</f>
        <v>0</v>
      </c>
      <c r="BG437" s="218">
        <f>IF(N437="zákl. přenesená",J437,0)</f>
        <v>0</v>
      </c>
      <c r="BH437" s="218">
        <f>IF(N437="sníž. přenesená",J437,0)</f>
        <v>0</v>
      </c>
      <c r="BI437" s="218">
        <f>IF(N437="nulová",J437,0)</f>
        <v>0</v>
      </c>
      <c r="BJ437" s="18" t="s">
        <v>77</v>
      </c>
      <c r="BK437" s="218">
        <f>ROUND(I437*H437,2)</f>
        <v>0</v>
      </c>
      <c r="BL437" s="18" t="s">
        <v>132</v>
      </c>
      <c r="BM437" s="217" t="s">
        <v>1131</v>
      </c>
    </row>
    <row r="438" s="2" customFormat="1">
      <c r="A438" s="39"/>
      <c r="B438" s="40"/>
      <c r="C438" s="41"/>
      <c r="D438" s="219" t="s">
        <v>134</v>
      </c>
      <c r="E438" s="41"/>
      <c r="F438" s="220" t="s">
        <v>1132</v>
      </c>
      <c r="G438" s="41"/>
      <c r="H438" s="41"/>
      <c r="I438" s="221"/>
      <c r="J438" s="41"/>
      <c r="K438" s="41"/>
      <c r="L438" s="45"/>
      <c r="M438" s="222"/>
      <c r="N438" s="223"/>
      <c r="O438" s="85"/>
      <c r="P438" s="85"/>
      <c r="Q438" s="85"/>
      <c r="R438" s="85"/>
      <c r="S438" s="85"/>
      <c r="T438" s="86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134</v>
      </c>
      <c r="AU438" s="18" t="s">
        <v>79</v>
      </c>
    </row>
    <row r="439" s="2" customFormat="1">
      <c r="A439" s="39"/>
      <c r="B439" s="40"/>
      <c r="C439" s="41"/>
      <c r="D439" s="224" t="s">
        <v>136</v>
      </c>
      <c r="E439" s="41"/>
      <c r="F439" s="225" t="s">
        <v>1133</v>
      </c>
      <c r="G439" s="41"/>
      <c r="H439" s="41"/>
      <c r="I439" s="221"/>
      <c r="J439" s="41"/>
      <c r="K439" s="41"/>
      <c r="L439" s="45"/>
      <c r="M439" s="222"/>
      <c r="N439" s="223"/>
      <c r="O439" s="85"/>
      <c r="P439" s="85"/>
      <c r="Q439" s="85"/>
      <c r="R439" s="85"/>
      <c r="S439" s="85"/>
      <c r="T439" s="86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136</v>
      </c>
      <c r="AU439" s="18" t="s">
        <v>79</v>
      </c>
    </row>
    <row r="440" s="13" customFormat="1">
      <c r="A440" s="13"/>
      <c r="B440" s="226"/>
      <c r="C440" s="227"/>
      <c r="D440" s="219" t="s">
        <v>144</v>
      </c>
      <c r="E440" s="228" t="s">
        <v>19</v>
      </c>
      <c r="F440" s="229" t="s">
        <v>1134</v>
      </c>
      <c r="G440" s="227"/>
      <c r="H440" s="230">
        <v>8.1600000000000001</v>
      </c>
      <c r="I440" s="231"/>
      <c r="J440" s="227"/>
      <c r="K440" s="227"/>
      <c r="L440" s="232"/>
      <c r="M440" s="233"/>
      <c r="N440" s="234"/>
      <c r="O440" s="234"/>
      <c r="P440" s="234"/>
      <c r="Q440" s="234"/>
      <c r="R440" s="234"/>
      <c r="S440" s="234"/>
      <c r="T440" s="235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6" t="s">
        <v>144</v>
      </c>
      <c r="AU440" s="236" t="s">
        <v>79</v>
      </c>
      <c r="AV440" s="13" t="s">
        <v>79</v>
      </c>
      <c r="AW440" s="13" t="s">
        <v>31</v>
      </c>
      <c r="AX440" s="13" t="s">
        <v>69</v>
      </c>
      <c r="AY440" s="236" t="s">
        <v>125</v>
      </c>
    </row>
    <row r="441" s="13" customFormat="1">
      <c r="A441" s="13"/>
      <c r="B441" s="226"/>
      <c r="C441" s="227"/>
      <c r="D441" s="219" t="s">
        <v>144</v>
      </c>
      <c r="E441" s="228" t="s">
        <v>19</v>
      </c>
      <c r="F441" s="229" t="s">
        <v>1135</v>
      </c>
      <c r="G441" s="227"/>
      <c r="H441" s="230">
        <v>9.5999999999999996</v>
      </c>
      <c r="I441" s="231"/>
      <c r="J441" s="227"/>
      <c r="K441" s="227"/>
      <c r="L441" s="232"/>
      <c r="M441" s="233"/>
      <c r="N441" s="234"/>
      <c r="O441" s="234"/>
      <c r="P441" s="234"/>
      <c r="Q441" s="234"/>
      <c r="R441" s="234"/>
      <c r="S441" s="234"/>
      <c r="T441" s="235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6" t="s">
        <v>144</v>
      </c>
      <c r="AU441" s="236" t="s">
        <v>79</v>
      </c>
      <c r="AV441" s="13" t="s">
        <v>79</v>
      </c>
      <c r="AW441" s="13" t="s">
        <v>31</v>
      </c>
      <c r="AX441" s="13" t="s">
        <v>69</v>
      </c>
      <c r="AY441" s="236" t="s">
        <v>125</v>
      </c>
    </row>
    <row r="442" s="14" customFormat="1">
      <c r="A442" s="14"/>
      <c r="B442" s="237"/>
      <c r="C442" s="238"/>
      <c r="D442" s="219" t="s">
        <v>144</v>
      </c>
      <c r="E442" s="239" t="s">
        <v>19</v>
      </c>
      <c r="F442" s="240" t="s">
        <v>166</v>
      </c>
      <c r="G442" s="238"/>
      <c r="H442" s="241">
        <v>17.759999999999998</v>
      </c>
      <c r="I442" s="242"/>
      <c r="J442" s="238"/>
      <c r="K442" s="238"/>
      <c r="L442" s="243"/>
      <c r="M442" s="244"/>
      <c r="N442" s="245"/>
      <c r="O442" s="245"/>
      <c r="P442" s="245"/>
      <c r="Q442" s="245"/>
      <c r="R442" s="245"/>
      <c r="S442" s="245"/>
      <c r="T442" s="246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47" t="s">
        <v>144</v>
      </c>
      <c r="AU442" s="247" t="s">
        <v>79</v>
      </c>
      <c r="AV442" s="14" t="s">
        <v>132</v>
      </c>
      <c r="AW442" s="14" t="s">
        <v>31</v>
      </c>
      <c r="AX442" s="14" t="s">
        <v>77</v>
      </c>
      <c r="AY442" s="247" t="s">
        <v>125</v>
      </c>
    </row>
    <row r="443" s="2" customFormat="1" ht="16.5" customHeight="1">
      <c r="A443" s="39"/>
      <c r="B443" s="40"/>
      <c r="C443" s="206" t="s">
        <v>1136</v>
      </c>
      <c r="D443" s="206" t="s">
        <v>127</v>
      </c>
      <c r="E443" s="207" t="s">
        <v>1137</v>
      </c>
      <c r="F443" s="208" t="s">
        <v>1138</v>
      </c>
      <c r="G443" s="209" t="s">
        <v>140</v>
      </c>
      <c r="H443" s="210">
        <v>3.2000000000000002</v>
      </c>
      <c r="I443" s="211"/>
      <c r="J443" s="212">
        <f>ROUND(I443*H443,2)</f>
        <v>0</v>
      </c>
      <c r="K443" s="208" t="s">
        <v>131</v>
      </c>
      <c r="L443" s="45"/>
      <c r="M443" s="213" t="s">
        <v>19</v>
      </c>
      <c r="N443" s="214" t="s">
        <v>40</v>
      </c>
      <c r="O443" s="85"/>
      <c r="P443" s="215">
        <f>O443*H443</f>
        <v>0</v>
      </c>
      <c r="Q443" s="215">
        <v>2.4300000000000002</v>
      </c>
      <c r="R443" s="215">
        <f>Q443*H443</f>
        <v>7.7760000000000007</v>
      </c>
      <c r="S443" s="215">
        <v>0</v>
      </c>
      <c r="T443" s="216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17" t="s">
        <v>132</v>
      </c>
      <c r="AT443" s="217" t="s">
        <v>127</v>
      </c>
      <c r="AU443" s="217" t="s">
        <v>79</v>
      </c>
      <c r="AY443" s="18" t="s">
        <v>125</v>
      </c>
      <c r="BE443" s="218">
        <f>IF(N443="základní",J443,0)</f>
        <v>0</v>
      </c>
      <c r="BF443" s="218">
        <f>IF(N443="snížená",J443,0)</f>
        <v>0</v>
      </c>
      <c r="BG443" s="218">
        <f>IF(N443="zákl. přenesená",J443,0)</f>
        <v>0</v>
      </c>
      <c r="BH443" s="218">
        <f>IF(N443="sníž. přenesená",J443,0)</f>
        <v>0</v>
      </c>
      <c r="BI443" s="218">
        <f>IF(N443="nulová",J443,0)</f>
        <v>0</v>
      </c>
      <c r="BJ443" s="18" t="s">
        <v>77</v>
      </c>
      <c r="BK443" s="218">
        <f>ROUND(I443*H443,2)</f>
        <v>0</v>
      </c>
      <c r="BL443" s="18" t="s">
        <v>132</v>
      </c>
      <c r="BM443" s="217" t="s">
        <v>1139</v>
      </c>
    </row>
    <row r="444" s="2" customFormat="1">
      <c r="A444" s="39"/>
      <c r="B444" s="40"/>
      <c r="C444" s="41"/>
      <c r="D444" s="219" t="s">
        <v>134</v>
      </c>
      <c r="E444" s="41"/>
      <c r="F444" s="220" t="s">
        <v>1140</v>
      </c>
      <c r="G444" s="41"/>
      <c r="H444" s="41"/>
      <c r="I444" s="221"/>
      <c r="J444" s="41"/>
      <c r="K444" s="41"/>
      <c r="L444" s="45"/>
      <c r="M444" s="222"/>
      <c r="N444" s="223"/>
      <c r="O444" s="85"/>
      <c r="P444" s="85"/>
      <c r="Q444" s="85"/>
      <c r="R444" s="85"/>
      <c r="S444" s="85"/>
      <c r="T444" s="86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18" t="s">
        <v>134</v>
      </c>
      <c r="AU444" s="18" t="s">
        <v>79</v>
      </c>
    </row>
    <row r="445" s="2" customFormat="1">
      <c r="A445" s="39"/>
      <c r="B445" s="40"/>
      <c r="C445" s="41"/>
      <c r="D445" s="224" t="s">
        <v>136</v>
      </c>
      <c r="E445" s="41"/>
      <c r="F445" s="225" t="s">
        <v>1141</v>
      </c>
      <c r="G445" s="41"/>
      <c r="H445" s="41"/>
      <c r="I445" s="221"/>
      <c r="J445" s="41"/>
      <c r="K445" s="41"/>
      <c r="L445" s="45"/>
      <c r="M445" s="222"/>
      <c r="N445" s="223"/>
      <c r="O445" s="85"/>
      <c r="P445" s="85"/>
      <c r="Q445" s="85"/>
      <c r="R445" s="85"/>
      <c r="S445" s="85"/>
      <c r="T445" s="86"/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T445" s="18" t="s">
        <v>136</v>
      </c>
      <c r="AU445" s="18" t="s">
        <v>79</v>
      </c>
    </row>
    <row r="446" s="13" customFormat="1">
      <c r="A446" s="13"/>
      <c r="B446" s="226"/>
      <c r="C446" s="227"/>
      <c r="D446" s="219" t="s">
        <v>144</v>
      </c>
      <c r="E446" s="228" t="s">
        <v>19</v>
      </c>
      <c r="F446" s="229" t="s">
        <v>1142</v>
      </c>
      <c r="G446" s="227"/>
      <c r="H446" s="230">
        <v>3.2000000000000002</v>
      </c>
      <c r="I446" s="231"/>
      <c r="J446" s="227"/>
      <c r="K446" s="227"/>
      <c r="L446" s="232"/>
      <c r="M446" s="233"/>
      <c r="N446" s="234"/>
      <c r="O446" s="234"/>
      <c r="P446" s="234"/>
      <c r="Q446" s="234"/>
      <c r="R446" s="234"/>
      <c r="S446" s="234"/>
      <c r="T446" s="235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6" t="s">
        <v>144</v>
      </c>
      <c r="AU446" s="236" t="s">
        <v>79</v>
      </c>
      <c r="AV446" s="13" t="s">
        <v>79</v>
      </c>
      <c r="AW446" s="13" t="s">
        <v>31</v>
      </c>
      <c r="AX446" s="13" t="s">
        <v>77</v>
      </c>
      <c r="AY446" s="236" t="s">
        <v>125</v>
      </c>
    </row>
    <row r="447" s="2" customFormat="1" ht="16.5" customHeight="1">
      <c r="A447" s="39"/>
      <c r="B447" s="40"/>
      <c r="C447" s="206" t="s">
        <v>1143</v>
      </c>
      <c r="D447" s="206" t="s">
        <v>127</v>
      </c>
      <c r="E447" s="207" t="s">
        <v>1144</v>
      </c>
      <c r="F447" s="208" t="s">
        <v>1145</v>
      </c>
      <c r="G447" s="209" t="s">
        <v>140</v>
      </c>
      <c r="H447" s="210">
        <v>15.800000000000001</v>
      </c>
      <c r="I447" s="211"/>
      <c r="J447" s="212">
        <f>ROUND(I447*H447,2)</f>
        <v>0</v>
      </c>
      <c r="K447" s="208" t="s">
        <v>131</v>
      </c>
      <c r="L447" s="45"/>
      <c r="M447" s="213" t="s">
        <v>19</v>
      </c>
      <c r="N447" s="214" t="s">
        <v>40</v>
      </c>
      <c r="O447" s="85"/>
      <c r="P447" s="215">
        <f>O447*H447</f>
        <v>0</v>
      </c>
      <c r="Q447" s="215">
        <v>2.13408</v>
      </c>
      <c r="R447" s="215">
        <f>Q447*H447</f>
        <v>33.718464000000004</v>
      </c>
      <c r="S447" s="215">
        <v>0</v>
      </c>
      <c r="T447" s="216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17" t="s">
        <v>132</v>
      </c>
      <c r="AT447" s="217" t="s">
        <v>127</v>
      </c>
      <c r="AU447" s="217" t="s">
        <v>79</v>
      </c>
      <c r="AY447" s="18" t="s">
        <v>125</v>
      </c>
      <c r="BE447" s="218">
        <f>IF(N447="základní",J447,0)</f>
        <v>0</v>
      </c>
      <c r="BF447" s="218">
        <f>IF(N447="snížená",J447,0)</f>
        <v>0</v>
      </c>
      <c r="BG447" s="218">
        <f>IF(N447="zákl. přenesená",J447,0)</f>
        <v>0</v>
      </c>
      <c r="BH447" s="218">
        <f>IF(N447="sníž. přenesená",J447,0)</f>
        <v>0</v>
      </c>
      <c r="BI447" s="218">
        <f>IF(N447="nulová",J447,0)</f>
        <v>0</v>
      </c>
      <c r="BJ447" s="18" t="s">
        <v>77</v>
      </c>
      <c r="BK447" s="218">
        <f>ROUND(I447*H447,2)</f>
        <v>0</v>
      </c>
      <c r="BL447" s="18" t="s">
        <v>132</v>
      </c>
      <c r="BM447" s="217" t="s">
        <v>1146</v>
      </c>
    </row>
    <row r="448" s="2" customFormat="1">
      <c r="A448" s="39"/>
      <c r="B448" s="40"/>
      <c r="C448" s="41"/>
      <c r="D448" s="219" t="s">
        <v>134</v>
      </c>
      <c r="E448" s="41"/>
      <c r="F448" s="220" t="s">
        <v>1147</v>
      </c>
      <c r="G448" s="41"/>
      <c r="H448" s="41"/>
      <c r="I448" s="221"/>
      <c r="J448" s="41"/>
      <c r="K448" s="41"/>
      <c r="L448" s="45"/>
      <c r="M448" s="222"/>
      <c r="N448" s="223"/>
      <c r="O448" s="85"/>
      <c r="P448" s="85"/>
      <c r="Q448" s="85"/>
      <c r="R448" s="85"/>
      <c r="S448" s="85"/>
      <c r="T448" s="86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134</v>
      </c>
      <c r="AU448" s="18" t="s">
        <v>79</v>
      </c>
    </row>
    <row r="449" s="2" customFormat="1">
      <c r="A449" s="39"/>
      <c r="B449" s="40"/>
      <c r="C449" s="41"/>
      <c r="D449" s="224" t="s">
        <v>136</v>
      </c>
      <c r="E449" s="41"/>
      <c r="F449" s="225" t="s">
        <v>1148</v>
      </c>
      <c r="G449" s="41"/>
      <c r="H449" s="41"/>
      <c r="I449" s="221"/>
      <c r="J449" s="41"/>
      <c r="K449" s="41"/>
      <c r="L449" s="45"/>
      <c r="M449" s="222"/>
      <c r="N449" s="223"/>
      <c r="O449" s="85"/>
      <c r="P449" s="85"/>
      <c r="Q449" s="85"/>
      <c r="R449" s="85"/>
      <c r="S449" s="85"/>
      <c r="T449" s="86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T449" s="18" t="s">
        <v>136</v>
      </c>
      <c r="AU449" s="18" t="s">
        <v>79</v>
      </c>
    </row>
    <row r="450" s="15" customFormat="1">
      <c r="A450" s="15"/>
      <c r="B450" s="258"/>
      <c r="C450" s="259"/>
      <c r="D450" s="219" t="s">
        <v>144</v>
      </c>
      <c r="E450" s="260" t="s">
        <v>19</v>
      </c>
      <c r="F450" s="261" t="s">
        <v>1149</v>
      </c>
      <c r="G450" s="259"/>
      <c r="H450" s="260" t="s">
        <v>19</v>
      </c>
      <c r="I450" s="262"/>
      <c r="J450" s="259"/>
      <c r="K450" s="259"/>
      <c r="L450" s="263"/>
      <c r="M450" s="264"/>
      <c r="N450" s="265"/>
      <c r="O450" s="265"/>
      <c r="P450" s="265"/>
      <c r="Q450" s="265"/>
      <c r="R450" s="265"/>
      <c r="S450" s="265"/>
      <c r="T450" s="266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67" t="s">
        <v>144</v>
      </c>
      <c r="AU450" s="267" t="s">
        <v>79</v>
      </c>
      <c r="AV450" s="15" t="s">
        <v>77</v>
      </c>
      <c r="AW450" s="15" t="s">
        <v>31</v>
      </c>
      <c r="AX450" s="15" t="s">
        <v>69</v>
      </c>
      <c r="AY450" s="267" t="s">
        <v>125</v>
      </c>
    </row>
    <row r="451" s="13" customFormat="1">
      <c r="A451" s="13"/>
      <c r="B451" s="226"/>
      <c r="C451" s="227"/>
      <c r="D451" s="219" t="s">
        <v>144</v>
      </c>
      <c r="E451" s="228" t="s">
        <v>19</v>
      </c>
      <c r="F451" s="229" t="s">
        <v>1150</v>
      </c>
      <c r="G451" s="227"/>
      <c r="H451" s="230">
        <v>7.7000000000000002</v>
      </c>
      <c r="I451" s="231"/>
      <c r="J451" s="227"/>
      <c r="K451" s="227"/>
      <c r="L451" s="232"/>
      <c r="M451" s="233"/>
      <c r="N451" s="234"/>
      <c r="O451" s="234"/>
      <c r="P451" s="234"/>
      <c r="Q451" s="234"/>
      <c r="R451" s="234"/>
      <c r="S451" s="234"/>
      <c r="T451" s="235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6" t="s">
        <v>144</v>
      </c>
      <c r="AU451" s="236" t="s">
        <v>79</v>
      </c>
      <c r="AV451" s="13" t="s">
        <v>79</v>
      </c>
      <c r="AW451" s="13" t="s">
        <v>31</v>
      </c>
      <c r="AX451" s="13" t="s">
        <v>69</v>
      </c>
      <c r="AY451" s="236" t="s">
        <v>125</v>
      </c>
    </row>
    <row r="452" s="13" customFormat="1">
      <c r="A452" s="13"/>
      <c r="B452" s="226"/>
      <c r="C452" s="227"/>
      <c r="D452" s="219" t="s">
        <v>144</v>
      </c>
      <c r="E452" s="228" t="s">
        <v>19</v>
      </c>
      <c r="F452" s="229" t="s">
        <v>1151</v>
      </c>
      <c r="G452" s="227"/>
      <c r="H452" s="230">
        <v>8.0999999999999996</v>
      </c>
      <c r="I452" s="231"/>
      <c r="J452" s="227"/>
      <c r="K452" s="227"/>
      <c r="L452" s="232"/>
      <c r="M452" s="233"/>
      <c r="N452" s="234"/>
      <c r="O452" s="234"/>
      <c r="P452" s="234"/>
      <c r="Q452" s="234"/>
      <c r="R452" s="234"/>
      <c r="S452" s="234"/>
      <c r="T452" s="235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6" t="s">
        <v>144</v>
      </c>
      <c r="AU452" s="236" t="s">
        <v>79</v>
      </c>
      <c r="AV452" s="13" t="s">
        <v>79</v>
      </c>
      <c r="AW452" s="13" t="s">
        <v>31</v>
      </c>
      <c r="AX452" s="13" t="s">
        <v>69</v>
      </c>
      <c r="AY452" s="236" t="s">
        <v>125</v>
      </c>
    </row>
    <row r="453" s="14" customFormat="1">
      <c r="A453" s="14"/>
      <c r="B453" s="237"/>
      <c r="C453" s="238"/>
      <c r="D453" s="219" t="s">
        <v>144</v>
      </c>
      <c r="E453" s="239" t="s">
        <v>19</v>
      </c>
      <c r="F453" s="240" t="s">
        <v>166</v>
      </c>
      <c r="G453" s="238"/>
      <c r="H453" s="241">
        <v>15.800000000000001</v>
      </c>
      <c r="I453" s="242"/>
      <c r="J453" s="238"/>
      <c r="K453" s="238"/>
      <c r="L453" s="243"/>
      <c r="M453" s="244"/>
      <c r="N453" s="245"/>
      <c r="O453" s="245"/>
      <c r="P453" s="245"/>
      <c r="Q453" s="245"/>
      <c r="R453" s="245"/>
      <c r="S453" s="245"/>
      <c r="T453" s="246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47" t="s">
        <v>144</v>
      </c>
      <c r="AU453" s="247" t="s">
        <v>79</v>
      </c>
      <c r="AV453" s="14" t="s">
        <v>132</v>
      </c>
      <c r="AW453" s="14" t="s">
        <v>31</v>
      </c>
      <c r="AX453" s="14" t="s">
        <v>77</v>
      </c>
      <c r="AY453" s="247" t="s">
        <v>125</v>
      </c>
    </row>
    <row r="454" s="2" customFormat="1" ht="16.5" customHeight="1">
      <c r="A454" s="39"/>
      <c r="B454" s="40"/>
      <c r="C454" s="206" t="s">
        <v>1152</v>
      </c>
      <c r="D454" s="206" t="s">
        <v>127</v>
      </c>
      <c r="E454" s="207" t="s">
        <v>1153</v>
      </c>
      <c r="F454" s="208" t="s">
        <v>1154</v>
      </c>
      <c r="G454" s="209" t="s">
        <v>140</v>
      </c>
      <c r="H454" s="210">
        <v>11.550000000000001</v>
      </c>
      <c r="I454" s="211"/>
      <c r="J454" s="212">
        <f>ROUND(I454*H454,2)</f>
        <v>0</v>
      </c>
      <c r="K454" s="208" t="s">
        <v>131</v>
      </c>
      <c r="L454" s="45"/>
      <c r="M454" s="213" t="s">
        <v>19</v>
      </c>
      <c r="N454" s="214" t="s">
        <v>40</v>
      </c>
      <c r="O454" s="85"/>
      <c r="P454" s="215">
        <f>O454*H454</f>
        <v>0</v>
      </c>
      <c r="Q454" s="215">
        <v>1.9967999999999999</v>
      </c>
      <c r="R454" s="215">
        <f>Q454*H454</f>
        <v>23.063040000000001</v>
      </c>
      <c r="S454" s="215">
        <v>0</v>
      </c>
      <c r="T454" s="216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17" t="s">
        <v>132</v>
      </c>
      <c r="AT454" s="217" t="s">
        <v>127</v>
      </c>
      <c r="AU454" s="217" t="s">
        <v>79</v>
      </c>
      <c r="AY454" s="18" t="s">
        <v>125</v>
      </c>
      <c r="BE454" s="218">
        <f>IF(N454="základní",J454,0)</f>
        <v>0</v>
      </c>
      <c r="BF454" s="218">
        <f>IF(N454="snížená",J454,0)</f>
        <v>0</v>
      </c>
      <c r="BG454" s="218">
        <f>IF(N454="zákl. přenesená",J454,0)</f>
        <v>0</v>
      </c>
      <c r="BH454" s="218">
        <f>IF(N454="sníž. přenesená",J454,0)</f>
        <v>0</v>
      </c>
      <c r="BI454" s="218">
        <f>IF(N454="nulová",J454,0)</f>
        <v>0</v>
      </c>
      <c r="BJ454" s="18" t="s">
        <v>77</v>
      </c>
      <c r="BK454" s="218">
        <f>ROUND(I454*H454,2)</f>
        <v>0</v>
      </c>
      <c r="BL454" s="18" t="s">
        <v>132</v>
      </c>
      <c r="BM454" s="217" t="s">
        <v>1155</v>
      </c>
    </row>
    <row r="455" s="2" customFormat="1">
      <c r="A455" s="39"/>
      <c r="B455" s="40"/>
      <c r="C455" s="41"/>
      <c r="D455" s="219" t="s">
        <v>134</v>
      </c>
      <c r="E455" s="41"/>
      <c r="F455" s="220" t="s">
        <v>1156</v>
      </c>
      <c r="G455" s="41"/>
      <c r="H455" s="41"/>
      <c r="I455" s="221"/>
      <c r="J455" s="41"/>
      <c r="K455" s="41"/>
      <c r="L455" s="45"/>
      <c r="M455" s="222"/>
      <c r="N455" s="223"/>
      <c r="O455" s="85"/>
      <c r="P455" s="85"/>
      <c r="Q455" s="85"/>
      <c r="R455" s="85"/>
      <c r="S455" s="85"/>
      <c r="T455" s="86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8" t="s">
        <v>134</v>
      </c>
      <c r="AU455" s="18" t="s">
        <v>79</v>
      </c>
    </row>
    <row r="456" s="2" customFormat="1">
      <c r="A456" s="39"/>
      <c r="B456" s="40"/>
      <c r="C456" s="41"/>
      <c r="D456" s="224" t="s">
        <v>136</v>
      </c>
      <c r="E456" s="41"/>
      <c r="F456" s="225" t="s">
        <v>1157</v>
      </c>
      <c r="G456" s="41"/>
      <c r="H456" s="41"/>
      <c r="I456" s="221"/>
      <c r="J456" s="41"/>
      <c r="K456" s="41"/>
      <c r="L456" s="45"/>
      <c r="M456" s="222"/>
      <c r="N456" s="223"/>
      <c r="O456" s="85"/>
      <c r="P456" s="85"/>
      <c r="Q456" s="85"/>
      <c r="R456" s="85"/>
      <c r="S456" s="85"/>
      <c r="T456" s="86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18" t="s">
        <v>136</v>
      </c>
      <c r="AU456" s="18" t="s">
        <v>79</v>
      </c>
    </row>
    <row r="457" s="13" customFormat="1">
      <c r="A457" s="13"/>
      <c r="B457" s="226"/>
      <c r="C457" s="227"/>
      <c r="D457" s="219" t="s">
        <v>144</v>
      </c>
      <c r="E457" s="228" t="s">
        <v>19</v>
      </c>
      <c r="F457" s="229" t="s">
        <v>1158</v>
      </c>
      <c r="G457" s="227"/>
      <c r="H457" s="230">
        <v>11.550000000000001</v>
      </c>
      <c r="I457" s="231"/>
      <c r="J457" s="227"/>
      <c r="K457" s="227"/>
      <c r="L457" s="232"/>
      <c r="M457" s="233"/>
      <c r="N457" s="234"/>
      <c r="O457" s="234"/>
      <c r="P457" s="234"/>
      <c r="Q457" s="234"/>
      <c r="R457" s="234"/>
      <c r="S457" s="234"/>
      <c r="T457" s="235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6" t="s">
        <v>144</v>
      </c>
      <c r="AU457" s="236" t="s">
        <v>79</v>
      </c>
      <c r="AV457" s="13" t="s">
        <v>79</v>
      </c>
      <c r="AW457" s="13" t="s">
        <v>31</v>
      </c>
      <c r="AX457" s="13" t="s">
        <v>77</v>
      </c>
      <c r="AY457" s="236" t="s">
        <v>125</v>
      </c>
    </row>
    <row r="458" s="2" customFormat="1" ht="21.75" customHeight="1">
      <c r="A458" s="39"/>
      <c r="B458" s="40"/>
      <c r="C458" s="206" t="s">
        <v>1159</v>
      </c>
      <c r="D458" s="206" t="s">
        <v>127</v>
      </c>
      <c r="E458" s="207" t="s">
        <v>1160</v>
      </c>
      <c r="F458" s="208" t="s">
        <v>1161</v>
      </c>
      <c r="G458" s="209" t="s">
        <v>130</v>
      </c>
      <c r="H458" s="210">
        <v>31.359999999999999</v>
      </c>
      <c r="I458" s="211"/>
      <c r="J458" s="212">
        <f>ROUND(I458*H458,2)</f>
        <v>0</v>
      </c>
      <c r="K458" s="208" t="s">
        <v>131</v>
      </c>
      <c r="L458" s="45"/>
      <c r="M458" s="213" t="s">
        <v>19</v>
      </c>
      <c r="N458" s="214" t="s">
        <v>40</v>
      </c>
      <c r="O458" s="85"/>
      <c r="P458" s="215">
        <f>O458*H458</f>
        <v>0</v>
      </c>
      <c r="Q458" s="215">
        <v>0.40242</v>
      </c>
      <c r="R458" s="215">
        <f>Q458*H458</f>
        <v>12.6198912</v>
      </c>
      <c r="S458" s="215">
        <v>0</v>
      </c>
      <c r="T458" s="216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17" t="s">
        <v>132</v>
      </c>
      <c r="AT458" s="217" t="s">
        <v>127</v>
      </c>
      <c r="AU458" s="217" t="s">
        <v>79</v>
      </c>
      <c r="AY458" s="18" t="s">
        <v>125</v>
      </c>
      <c r="BE458" s="218">
        <f>IF(N458="základní",J458,0)</f>
        <v>0</v>
      </c>
      <c r="BF458" s="218">
        <f>IF(N458="snížená",J458,0)</f>
        <v>0</v>
      </c>
      <c r="BG458" s="218">
        <f>IF(N458="zákl. přenesená",J458,0)</f>
        <v>0</v>
      </c>
      <c r="BH458" s="218">
        <f>IF(N458="sníž. přenesená",J458,0)</f>
        <v>0</v>
      </c>
      <c r="BI458" s="218">
        <f>IF(N458="nulová",J458,0)</f>
        <v>0</v>
      </c>
      <c r="BJ458" s="18" t="s">
        <v>77</v>
      </c>
      <c r="BK458" s="218">
        <f>ROUND(I458*H458,2)</f>
        <v>0</v>
      </c>
      <c r="BL458" s="18" t="s">
        <v>132</v>
      </c>
      <c r="BM458" s="217" t="s">
        <v>1162</v>
      </c>
    </row>
    <row r="459" s="2" customFormat="1">
      <c r="A459" s="39"/>
      <c r="B459" s="40"/>
      <c r="C459" s="41"/>
      <c r="D459" s="219" t="s">
        <v>134</v>
      </c>
      <c r="E459" s="41"/>
      <c r="F459" s="220" t="s">
        <v>1163</v>
      </c>
      <c r="G459" s="41"/>
      <c r="H459" s="41"/>
      <c r="I459" s="221"/>
      <c r="J459" s="41"/>
      <c r="K459" s="41"/>
      <c r="L459" s="45"/>
      <c r="M459" s="222"/>
      <c r="N459" s="223"/>
      <c r="O459" s="85"/>
      <c r="P459" s="85"/>
      <c r="Q459" s="85"/>
      <c r="R459" s="85"/>
      <c r="S459" s="85"/>
      <c r="T459" s="86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134</v>
      </c>
      <c r="AU459" s="18" t="s">
        <v>79</v>
      </c>
    </row>
    <row r="460" s="2" customFormat="1">
      <c r="A460" s="39"/>
      <c r="B460" s="40"/>
      <c r="C460" s="41"/>
      <c r="D460" s="224" t="s">
        <v>136</v>
      </c>
      <c r="E460" s="41"/>
      <c r="F460" s="225" t="s">
        <v>1164</v>
      </c>
      <c r="G460" s="41"/>
      <c r="H460" s="41"/>
      <c r="I460" s="221"/>
      <c r="J460" s="41"/>
      <c r="K460" s="41"/>
      <c r="L460" s="45"/>
      <c r="M460" s="222"/>
      <c r="N460" s="223"/>
      <c r="O460" s="85"/>
      <c r="P460" s="85"/>
      <c r="Q460" s="85"/>
      <c r="R460" s="85"/>
      <c r="S460" s="85"/>
      <c r="T460" s="86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T460" s="18" t="s">
        <v>136</v>
      </c>
      <c r="AU460" s="18" t="s">
        <v>79</v>
      </c>
    </row>
    <row r="461" s="13" customFormat="1">
      <c r="A461" s="13"/>
      <c r="B461" s="226"/>
      <c r="C461" s="227"/>
      <c r="D461" s="219" t="s">
        <v>144</v>
      </c>
      <c r="E461" s="228" t="s">
        <v>19</v>
      </c>
      <c r="F461" s="229" t="s">
        <v>1165</v>
      </c>
      <c r="G461" s="227"/>
      <c r="H461" s="230">
        <v>31.359999999999999</v>
      </c>
      <c r="I461" s="231"/>
      <c r="J461" s="227"/>
      <c r="K461" s="227"/>
      <c r="L461" s="232"/>
      <c r="M461" s="233"/>
      <c r="N461" s="234"/>
      <c r="O461" s="234"/>
      <c r="P461" s="234"/>
      <c r="Q461" s="234"/>
      <c r="R461" s="234"/>
      <c r="S461" s="234"/>
      <c r="T461" s="235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6" t="s">
        <v>144</v>
      </c>
      <c r="AU461" s="236" t="s">
        <v>79</v>
      </c>
      <c r="AV461" s="13" t="s">
        <v>79</v>
      </c>
      <c r="AW461" s="13" t="s">
        <v>31</v>
      </c>
      <c r="AX461" s="13" t="s">
        <v>77</v>
      </c>
      <c r="AY461" s="236" t="s">
        <v>125</v>
      </c>
    </row>
    <row r="462" s="2" customFormat="1" ht="21.75" customHeight="1">
      <c r="A462" s="39"/>
      <c r="B462" s="40"/>
      <c r="C462" s="206" t="s">
        <v>1166</v>
      </c>
      <c r="D462" s="206" t="s">
        <v>127</v>
      </c>
      <c r="E462" s="207" t="s">
        <v>1167</v>
      </c>
      <c r="F462" s="208" t="s">
        <v>1168</v>
      </c>
      <c r="G462" s="209" t="s">
        <v>130</v>
      </c>
      <c r="H462" s="210">
        <v>29.140000000000001</v>
      </c>
      <c r="I462" s="211"/>
      <c r="J462" s="212">
        <f>ROUND(I462*H462,2)</f>
        <v>0</v>
      </c>
      <c r="K462" s="208" t="s">
        <v>131</v>
      </c>
      <c r="L462" s="45"/>
      <c r="M462" s="213" t="s">
        <v>19</v>
      </c>
      <c r="N462" s="214" t="s">
        <v>40</v>
      </c>
      <c r="O462" s="85"/>
      <c r="P462" s="215">
        <f>O462*H462</f>
        <v>0</v>
      </c>
      <c r="Q462" s="215">
        <v>1.2878099999999999</v>
      </c>
      <c r="R462" s="215">
        <f>Q462*H462</f>
        <v>37.526783399999999</v>
      </c>
      <c r="S462" s="215">
        <v>0</v>
      </c>
      <c r="T462" s="216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17" t="s">
        <v>132</v>
      </c>
      <c r="AT462" s="217" t="s">
        <v>127</v>
      </c>
      <c r="AU462" s="217" t="s">
        <v>79</v>
      </c>
      <c r="AY462" s="18" t="s">
        <v>125</v>
      </c>
      <c r="BE462" s="218">
        <f>IF(N462="základní",J462,0)</f>
        <v>0</v>
      </c>
      <c r="BF462" s="218">
        <f>IF(N462="snížená",J462,0)</f>
        <v>0</v>
      </c>
      <c r="BG462" s="218">
        <f>IF(N462="zákl. přenesená",J462,0)</f>
        <v>0</v>
      </c>
      <c r="BH462" s="218">
        <f>IF(N462="sníž. přenesená",J462,0)</f>
        <v>0</v>
      </c>
      <c r="BI462" s="218">
        <f>IF(N462="nulová",J462,0)</f>
        <v>0</v>
      </c>
      <c r="BJ462" s="18" t="s">
        <v>77</v>
      </c>
      <c r="BK462" s="218">
        <f>ROUND(I462*H462,2)</f>
        <v>0</v>
      </c>
      <c r="BL462" s="18" t="s">
        <v>132</v>
      </c>
      <c r="BM462" s="217" t="s">
        <v>1169</v>
      </c>
    </row>
    <row r="463" s="2" customFormat="1">
      <c r="A463" s="39"/>
      <c r="B463" s="40"/>
      <c r="C463" s="41"/>
      <c r="D463" s="219" t="s">
        <v>134</v>
      </c>
      <c r="E463" s="41"/>
      <c r="F463" s="220" t="s">
        <v>1170</v>
      </c>
      <c r="G463" s="41"/>
      <c r="H463" s="41"/>
      <c r="I463" s="221"/>
      <c r="J463" s="41"/>
      <c r="K463" s="41"/>
      <c r="L463" s="45"/>
      <c r="M463" s="222"/>
      <c r="N463" s="223"/>
      <c r="O463" s="85"/>
      <c r="P463" s="85"/>
      <c r="Q463" s="85"/>
      <c r="R463" s="85"/>
      <c r="S463" s="85"/>
      <c r="T463" s="86"/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T463" s="18" t="s">
        <v>134</v>
      </c>
      <c r="AU463" s="18" t="s">
        <v>79</v>
      </c>
    </row>
    <row r="464" s="2" customFormat="1">
      <c r="A464" s="39"/>
      <c r="B464" s="40"/>
      <c r="C464" s="41"/>
      <c r="D464" s="224" t="s">
        <v>136</v>
      </c>
      <c r="E464" s="41"/>
      <c r="F464" s="225" t="s">
        <v>1171</v>
      </c>
      <c r="G464" s="41"/>
      <c r="H464" s="41"/>
      <c r="I464" s="221"/>
      <c r="J464" s="41"/>
      <c r="K464" s="41"/>
      <c r="L464" s="45"/>
      <c r="M464" s="222"/>
      <c r="N464" s="223"/>
      <c r="O464" s="85"/>
      <c r="P464" s="85"/>
      <c r="Q464" s="85"/>
      <c r="R464" s="85"/>
      <c r="S464" s="85"/>
      <c r="T464" s="86"/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T464" s="18" t="s">
        <v>136</v>
      </c>
      <c r="AU464" s="18" t="s">
        <v>79</v>
      </c>
    </row>
    <row r="465" s="15" customFormat="1">
      <c r="A465" s="15"/>
      <c r="B465" s="258"/>
      <c r="C465" s="259"/>
      <c r="D465" s="219" t="s">
        <v>144</v>
      </c>
      <c r="E465" s="260" t="s">
        <v>19</v>
      </c>
      <c r="F465" s="261" t="s">
        <v>1172</v>
      </c>
      <c r="G465" s="259"/>
      <c r="H465" s="260" t="s">
        <v>19</v>
      </c>
      <c r="I465" s="262"/>
      <c r="J465" s="259"/>
      <c r="K465" s="259"/>
      <c r="L465" s="263"/>
      <c r="M465" s="264"/>
      <c r="N465" s="265"/>
      <c r="O465" s="265"/>
      <c r="P465" s="265"/>
      <c r="Q465" s="265"/>
      <c r="R465" s="265"/>
      <c r="S465" s="265"/>
      <c r="T465" s="266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67" t="s">
        <v>144</v>
      </c>
      <c r="AU465" s="267" t="s">
        <v>79</v>
      </c>
      <c r="AV465" s="15" t="s">
        <v>77</v>
      </c>
      <c r="AW465" s="15" t="s">
        <v>31</v>
      </c>
      <c r="AX465" s="15" t="s">
        <v>69</v>
      </c>
      <c r="AY465" s="267" t="s">
        <v>125</v>
      </c>
    </row>
    <row r="466" s="13" customFormat="1">
      <c r="A466" s="13"/>
      <c r="B466" s="226"/>
      <c r="C466" s="227"/>
      <c r="D466" s="219" t="s">
        <v>144</v>
      </c>
      <c r="E466" s="228" t="s">
        <v>19</v>
      </c>
      <c r="F466" s="229" t="s">
        <v>1173</v>
      </c>
      <c r="G466" s="227"/>
      <c r="H466" s="230">
        <v>17.800000000000001</v>
      </c>
      <c r="I466" s="231"/>
      <c r="J466" s="227"/>
      <c r="K466" s="227"/>
      <c r="L466" s="232"/>
      <c r="M466" s="233"/>
      <c r="N466" s="234"/>
      <c r="O466" s="234"/>
      <c r="P466" s="234"/>
      <c r="Q466" s="234"/>
      <c r="R466" s="234"/>
      <c r="S466" s="234"/>
      <c r="T466" s="235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6" t="s">
        <v>144</v>
      </c>
      <c r="AU466" s="236" t="s">
        <v>79</v>
      </c>
      <c r="AV466" s="13" t="s">
        <v>79</v>
      </c>
      <c r="AW466" s="13" t="s">
        <v>31</v>
      </c>
      <c r="AX466" s="13" t="s">
        <v>69</v>
      </c>
      <c r="AY466" s="236" t="s">
        <v>125</v>
      </c>
    </row>
    <row r="467" s="13" customFormat="1">
      <c r="A467" s="13"/>
      <c r="B467" s="226"/>
      <c r="C467" s="227"/>
      <c r="D467" s="219" t="s">
        <v>144</v>
      </c>
      <c r="E467" s="228" t="s">
        <v>19</v>
      </c>
      <c r="F467" s="229" t="s">
        <v>1174</v>
      </c>
      <c r="G467" s="227"/>
      <c r="H467" s="230">
        <v>2.7000000000000002</v>
      </c>
      <c r="I467" s="231"/>
      <c r="J467" s="227"/>
      <c r="K467" s="227"/>
      <c r="L467" s="232"/>
      <c r="M467" s="233"/>
      <c r="N467" s="234"/>
      <c r="O467" s="234"/>
      <c r="P467" s="234"/>
      <c r="Q467" s="234"/>
      <c r="R467" s="234"/>
      <c r="S467" s="234"/>
      <c r="T467" s="235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6" t="s">
        <v>144</v>
      </c>
      <c r="AU467" s="236" t="s">
        <v>79</v>
      </c>
      <c r="AV467" s="13" t="s">
        <v>79</v>
      </c>
      <c r="AW467" s="13" t="s">
        <v>31</v>
      </c>
      <c r="AX467" s="13" t="s">
        <v>69</v>
      </c>
      <c r="AY467" s="236" t="s">
        <v>125</v>
      </c>
    </row>
    <row r="468" s="13" customFormat="1">
      <c r="A468" s="13"/>
      <c r="B468" s="226"/>
      <c r="C468" s="227"/>
      <c r="D468" s="219" t="s">
        <v>144</v>
      </c>
      <c r="E468" s="228" t="s">
        <v>19</v>
      </c>
      <c r="F468" s="229" t="s">
        <v>1175</v>
      </c>
      <c r="G468" s="227"/>
      <c r="H468" s="230">
        <v>8.6400000000000006</v>
      </c>
      <c r="I468" s="231"/>
      <c r="J468" s="227"/>
      <c r="K468" s="227"/>
      <c r="L468" s="232"/>
      <c r="M468" s="233"/>
      <c r="N468" s="234"/>
      <c r="O468" s="234"/>
      <c r="P468" s="234"/>
      <c r="Q468" s="234"/>
      <c r="R468" s="234"/>
      <c r="S468" s="234"/>
      <c r="T468" s="235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6" t="s">
        <v>144</v>
      </c>
      <c r="AU468" s="236" t="s">
        <v>79</v>
      </c>
      <c r="AV468" s="13" t="s">
        <v>79</v>
      </c>
      <c r="AW468" s="13" t="s">
        <v>31</v>
      </c>
      <c r="AX468" s="13" t="s">
        <v>69</v>
      </c>
      <c r="AY468" s="236" t="s">
        <v>125</v>
      </c>
    </row>
    <row r="469" s="14" customFormat="1">
      <c r="A469" s="14"/>
      <c r="B469" s="237"/>
      <c r="C469" s="238"/>
      <c r="D469" s="219" t="s">
        <v>144</v>
      </c>
      <c r="E469" s="239" t="s">
        <v>19</v>
      </c>
      <c r="F469" s="240" t="s">
        <v>166</v>
      </c>
      <c r="G469" s="238"/>
      <c r="H469" s="241">
        <v>29.140000000000001</v>
      </c>
      <c r="I469" s="242"/>
      <c r="J469" s="238"/>
      <c r="K469" s="238"/>
      <c r="L469" s="243"/>
      <c r="M469" s="244"/>
      <c r="N469" s="245"/>
      <c r="O469" s="245"/>
      <c r="P469" s="245"/>
      <c r="Q469" s="245"/>
      <c r="R469" s="245"/>
      <c r="S469" s="245"/>
      <c r="T469" s="246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47" t="s">
        <v>144</v>
      </c>
      <c r="AU469" s="247" t="s">
        <v>79</v>
      </c>
      <c r="AV469" s="14" t="s">
        <v>132</v>
      </c>
      <c r="AW469" s="14" t="s">
        <v>31</v>
      </c>
      <c r="AX469" s="14" t="s">
        <v>77</v>
      </c>
      <c r="AY469" s="247" t="s">
        <v>125</v>
      </c>
    </row>
    <row r="470" s="2" customFormat="1" ht="16.5" customHeight="1">
      <c r="A470" s="39"/>
      <c r="B470" s="40"/>
      <c r="C470" s="248" t="s">
        <v>1176</v>
      </c>
      <c r="D470" s="248" t="s">
        <v>292</v>
      </c>
      <c r="E470" s="249" t="s">
        <v>1177</v>
      </c>
      <c r="F470" s="250" t="s">
        <v>1178</v>
      </c>
      <c r="G470" s="251" t="s">
        <v>229</v>
      </c>
      <c r="H470" s="252">
        <v>27.922999999999998</v>
      </c>
      <c r="I470" s="253"/>
      <c r="J470" s="254">
        <f>ROUND(I470*H470,2)</f>
        <v>0</v>
      </c>
      <c r="K470" s="250" t="s">
        <v>131</v>
      </c>
      <c r="L470" s="255"/>
      <c r="M470" s="256" t="s">
        <v>19</v>
      </c>
      <c r="N470" s="257" t="s">
        <v>40</v>
      </c>
      <c r="O470" s="85"/>
      <c r="P470" s="215">
        <f>O470*H470</f>
        <v>0</v>
      </c>
      <c r="Q470" s="215">
        <v>1</v>
      </c>
      <c r="R470" s="215">
        <f>Q470*H470</f>
        <v>27.922999999999998</v>
      </c>
      <c r="S470" s="215">
        <v>0</v>
      </c>
      <c r="T470" s="216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17" t="s">
        <v>188</v>
      </c>
      <c r="AT470" s="217" t="s">
        <v>292</v>
      </c>
      <c r="AU470" s="217" t="s">
        <v>79</v>
      </c>
      <c r="AY470" s="18" t="s">
        <v>125</v>
      </c>
      <c r="BE470" s="218">
        <f>IF(N470="základní",J470,0)</f>
        <v>0</v>
      </c>
      <c r="BF470" s="218">
        <f>IF(N470="snížená",J470,0)</f>
        <v>0</v>
      </c>
      <c r="BG470" s="218">
        <f>IF(N470="zákl. přenesená",J470,0)</f>
        <v>0</v>
      </c>
      <c r="BH470" s="218">
        <f>IF(N470="sníž. přenesená",J470,0)</f>
        <v>0</v>
      </c>
      <c r="BI470" s="218">
        <f>IF(N470="nulová",J470,0)</f>
        <v>0</v>
      </c>
      <c r="BJ470" s="18" t="s">
        <v>77</v>
      </c>
      <c r="BK470" s="218">
        <f>ROUND(I470*H470,2)</f>
        <v>0</v>
      </c>
      <c r="BL470" s="18" t="s">
        <v>132</v>
      </c>
      <c r="BM470" s="217" t="s">
        <v>1179</v>
      </c>
    </row>
    <row r="471" s="2" customFormat="1">
      <c r="A471" s="39"/>
      <c r="B471" s="40"/>
      <c r="C471" s="41"/>
      <c r="D471" s="219" t="s">
        <v>134</v>
      </c>
      <c r="E471" s="41"/>
      <c r="F471" s="220" t="s">
        <v>1178</v>
      </c>
      <c r="G471" s="41"/>
      <c r="H471" s="41"/>
      <c r="I471" s="221"/>
      <c r="J471" s="41"/>
      <c r="K471" s="41"/>
      <c r="L471" s="45"/>
      <c r="M471" s="222"/>
      <c r="N471" s="223"/>
      <c r="O471" s="85"/>
      <c r="P471" s="85"/>
      <c r="Q471" s="85"/>
      <c r="R471" s="85"/>
      <c r="S471" s="85"/>
      <c r="T471" s="86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18" t="s">
        <v>134</v>
      </c>
      <c r="AU471" s="18" t="s">
        <v>79</v>
      </c>
    </row>
    <row r="472" s="15" customFormat="1">
      <c r="A472" s="15"/>
      <c r="B472" s="258"/>
      <c r="C472" s="259"/>
      <c r="D472" s="219" t="s">
        <v>144</v>
      </c>
      <c r="E472" s="260" t="s">
        <v>19</v>
      </c>
      <c r="F472" s="261" t="s">
        <v>1180</v>
      </c>
      <c r="G472" s="259"/>
      <c r="H472" s="260" t="s">
        <v>19</v>
      </c>
      <c r="I472" s="262"/>
      <c r="J472" s="259"/>
      <c r="K472" s="259"/>
      <c r="L472" s="263"/>
      <c r="M472" s="264"/>
      <c r="N472" s="265"/>
      <c r="O472" s="265"/>
      <c r="P472" s="265"/>
      <c r="Q472" s="265"/>
      <c r="R472" s="265"/>
      <c r="S472" s="265"/>
      <c r="T472" s="266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T472" s="267" t="s">
        <v>144</v>
      </c>
      <c r="AU472" s="267" t="s">
        <v>79</v>
      </c>
      <c r="AV472" s="15" t="s">
        <v>77</v>
      </c>
      <c r="AW472" s="15" t="s">
        <v>31</v>
      </c>
      <c r="AX472" s="15" t="s">
        <v>69</v>
      </c>
      <c r="AY472" s="267" t="s">
        <v>125</v>
      </c>
    </row>
    <row r="473" s="13" customFormat="1">
      <c r="A473" s="13"/>
      <c r="B473" s="226"/>
      <c r="C473" s="227"/>
      <c r="D473" s="219" t="s">
        <v>144</v>
      </c>
      <c r="E473" s="228" t="s">
        <v>19</v>
      </c>
      <c r="F473" s="229" t="s">
        <v>1181</v>
      </c>
      <c r="G473" s="227"/>
      <c r="H473" s="230">
        <v>15.125</v>
      </c>
      <c r="I473" s="231"/>
      <c r="J473" s="227"/>
      <c r="K473" s="227"/>
      <c r="L473" s="232"/>
      <c r="M473" s="233"/>
      <c r="N473" s="234"/>
      <c r="O473" s="234"/>
      <c r="P473" s="234"/>
      <c r="Q473" s="234"/>
      <c r="R473" s="234"/>
      <c r="S473" s="234"/>
      <c r="T473" s="235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36" t="s">
        <v>144</v>
      </c>
      <c r="AU473" s="236" t="s">
        <v>79</v>
      </c>
      <c r="AV473" s="13" t="s">
        <v>79</v>
      </c>
      <c r="AW473" s="13" t="s">
        <v>31</v>
      </c>
      <c r="AX473" s="13" t="s">
        <v>69</v>
      </c>
      <c r="AY473" s="236" t="s">
        <v>125</v>
      </c>
    </row>
    <row r="474" s="13" customFormat="1">
      <c r="A474" s="13"/>
      <c r="B474" s="226"/>
      <c r="C474" s="227"/>
      <c r="D474" s="219" t="s">
        <v>144</v>
      </c>
      <c r="E474" s="228" t="s">
        <v>19</v>
      </c>
      <c r="F474" s="229" t="s">
        <v>1182</v>
      </c>
      <c r="G474" s="227"/>
      <c r="H474" s="230">
        <v>27.922999999999998</v>
      </c>
      <c r="I474" s="231"/>
      <c r="J474" s="227"/>
      <c r="K474" s="227"/>
      <c r="L474" s="232"/>
      <c r="M474" s="233"/>
      <c r="N474" s="234"/>
      <c r="O474" s="234"/>
      <c r="P474" s="234"/>
      <c r="Q474" s="234"/>
      <c r="R474" s="234"/>
      <c r="S474" s="234"/>
      <c r="T474" s="235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36" t="s">
        <v>144</v>
      </c>
      <c r="AU474" s="236" t="s">
        <v>79</v>
      </c>
      <c r="AV474" s="13" t="s">
        <v>79</v>
      </c>
      <c r="AW474" s="13" t="s">
        <v>31</v>
      </c>
      <c r="AX474" s="13" t="s">
        <v>77</v>
      </c>
      <c r="AY474" s="236" t="s">
        <v>125</v>
      </c>
    </row>
    <row r="475" s="12" customFormat="1" ht="22.8" customHeight="1">
      <c r="A475" s="12"/>
      <c r="B475" s="190"/>
      <c r="C475" s="191"/>
      <c r="D475" s="192" t="s">
        <v>68</v>
      </c>
      <c r="E475" s="204" t="s">
        <v>167</v>
      </c>
      <c r="F475" s="204" t="s">
        <v>383</v>
      </c>
      <c r="G475" s="191"/>
      <c r="H475" s="191"/>
      <c r="I475" s="194"/>
      <c r="J475" s="205">
        <f>BK475</f>
        <v>0</v>
      </c>
      <c r="K475" s="191"/>
      <c r="L475" s="196"/>
      <c r="M475" s="197"/>
      <c r="N475" s="198"/>
      <c r="O475" s="198"/>
      <c r="P475" s="199">
        <f>SUM(P476:P505)</f>
        <v>0</v>
      </c>
      <c r="Q475" s="198"/>
      <c r="R475" s="199">
        <f>SUM(R476:R505)</f>
        <v>2.0945559999999999</v>
      </c>
      <c r="S475" s="198"/>
      <c r="T475" s="200">
        <f>SUM(T476:T505)</f>
        <v>0</v>
      </c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R475" s="201" t="s">
        <v>77</v>
      </c>
      <c r="AT475" s="202" t="s">
        <v>68</v>
      </c>
      <c r="AU475" s="202" t="s">
        <v>77</v>
      </c>
      <c r="AY475" s="201" t="s">
        <v>125</v>
      </c>
      <c r="BK475" s="203">
        <f>SUM(BK476:BK505)</f>
        <v>0</v>
      </c>
    </row>
    <row r="476" s="2" customFormat="1" ht="16.5" customHeight="1">
      <c r="A476" s="39"/>
      <c r="B476" s="40"/>
      <c r="C476" s="206" t="s">
        <v>1183</v>
      </c>
      <c r="D476" s="206" t="s">
        <v>127</v>
      </c>
      <c r="E476" s="207" t="s">
        <v>403</v>
      </c>
      <c r="F476" s="208" t="s">
        <v>404</v>
      </c>
      <c r="G476" s="209" t="s">
        <v>130</v>
      </c>
      <c r="H476" s="210">
        <v>84</v>
      </c>
      <c r="I476" s="211"/>
      <c r="J476" s="212">
        <f>ROUND(I476*H476,2)</f>
        <v>0</v>
      </c>
      <c r="K476" s="208" t="s">
        <v>131</v>
      </c>
      <c r="L476" s="45"/>
      <c r="M476" s="213" t="s">
        <v>19</v>
      </c>
      <c r="N476" s="214" t="s">
        <v>40</v>
      </c>
      <c r="O476" s="85"/>
      <c r="P476" s="215">
        <f>O476*H476</f>
        <v>0</v>
      </c>
      <c r="Q476" s="215">
        <v>0</v>
      </c>
      <c r="R476" s="215">
        <f>Q476*H476</f>
        <v>0</v>
      </c>
      <c r="S476" s="215">
        <v>0</v>
      </c>
      <c r="T476" s="216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17" t="s">
        <v>132</v>
      </c>
      <c r="AT476" s="217" t="s">
        <v>127</v>
      </c>
      <c r="AU476" s="217" t="s">
        <v>79</v>
      </c>
      <c r="AY476" s="18" t="s">
        <v>125</v>
      </c>
      <c r="BE476" s="218">
        <f>IF(N476="základní",J476,0)</f>
        <v>0</v>
      </c>
      <c r="BF476" s="218">
        <f>IF(N476="snížená",J476,0)</f>
        <v>0</v>
      </c>
      <c r="BG476" s="218">
        <f>IF(N476="zákl. přenesená",J476,0)</f>
        <v>0</v>
      </c>
      <c r="BH476" s="218">
        <f>IF(N476="sníž. přenesená",J476,0)</f>
        <v>0</v>
      </c>
      <c r="BI476" s="218">
        <f>IF(N476="nulová",J476,0)</f>
        <v>0</v>
      </c>
      <c r="BJ476" s="18" t="s">
        <v>77</v>
      </c>
      <c r="BK476" s="218">
        <f>ROUND(I476*H476,2)</f>
        <v>0</v>
      </c>
      <c r="BL476" s="18" t="s">
        <v>132</v>
      </c>
      <c r="BM476" s="217" t="s">
        <v>1184</v>
      </c>
    </row>
    <row r="477" s="2" customFormat="1">
      <c r="A477" s="39"/>
      <c r="B477" s="40"/>
      <c r="C477" s="41"/>
      <c r="D477" s="219" t="s">
        <v>134</v>
      </c>
      <c r="E477" s="41"/>
      <c r="F477" s="220" t="s">
        <v>406</v>
      </c>
      <c r="G477" s="41"/>
      <c r="H477" s="41"/>
      <c r="I477" s="221"/>
      <c r="J477" s="41"/>
      <c r="K477" s="41"/>
      <c r="L477" s="45"/>
      <c r="M477" s="222"/>
      <c r="N477" s="223"/>
      <c r="O477" s="85"/>
      <c r="P477" s="85"/>
      <c r="Q477" s="85"/>
      <c r="R477" s="85"/>
      <c r="S477" s="85"/>
      <c r="T477" s="86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18" t="s">
        <v>134</v>
      </c>
      <c r="AU477" s="18" t="s">
        <v>79</v>
      </c>
    </row>
    <row r="478" s="2" customFormat="1">
      <c r="A478" s="39"/>
      <c r="B478" s="40"/>
      <c r="C478" s="41"/>
      <c r="D478" s="224" t="s">
        <v>136</v>
      </c>
      <c r="E478" s="41"/>
      <c r="F478" s="225" t="s">
        <v>407</v>
      </c>
      <c r="G478" s="41"/>
      <c r="H478" s="41"/>
      <c r="I478" s="221"/>
      <c r="J478" s="41"/>
      <c r="K478" s="41"/>
      <c r="L478" s="45"/>
      <c r="M478" s="222"/>
      <c r="N478" s="223"/>
      <c r="O478" s="85"/>
      <c r="P478" s="85"/>
      <c r="Q478" s="85"/>
      <c r="R478" s="85"/>
      <c r="S478" s="85"/>
      <c r="T478" s="86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T478" s="18" t="s">
        <v>136</v>
      </c>
      <c r="AU478" s="18" t="s">
        <v>79</v>
      </c>
    </row>
    <row r="479" s="13" customFormat="1">
      <c r="A479" s="13"/>
      <c r="B479" s="226"/>
      <c r="C479" s="227"/>
      <c r="D479" s="219" t="s">
        <v>144</v>
      </c>
      <c r="E479" s="228" t="s">
        <v>19</v>
      </c>
      <c r="F479" s="229" t="s">
        <v>1185</v>
      </c>
      <c r="G479" s="227"/>
      <c r="H479" s="230">
        <v>60</v>
      </c>
      <c r="I479" s="231"/>
      <c r="J479" s="227"/>
      <c r="K479" s="227"/>
      <c r="L479" s="232"/>
      <c r="M479" s="233"/>
      <c r="N479" s="234"/>
      <c r="O479" s="234"/>
      <c r="P479" s="234"/>
      <c r="Q479" s="234"/>
      <c r="R479" s="234"/>
      <c r="S479" s="234"/>
      <c r="T479" s="235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36" t="s">
        <v>144</v>
      </c>
      <c r="AU479" s="236" t="s">
        <v>79</v>
      </c>
      <c r="AV479" s="13" t="s">
        <v>79</v>
      </c>
      <c r="AW479" s="13" t="s">
        <v>31</v>
      </c>
      <c r="AX479" s="13" t="s">
        <v>69</v>
      </c>
      <c r="AY479" s="236" t="s">
        <v>125</v>
      </c>
    </row>
    <row r="480" s="13" customFormat="1">
      <c r="A480" s="13"/>
      <c r="B480" s="226"/>
      <c r="C480" s="227"/>
      <c r="D480" s="219" t="s">
        <v>144</v>
      </c>
      <c r="E480" s="228" t="s">
        <v>19</v>
      </c>
      <c r="F480" s="229" t="s">
        <v>1186</v>
      </c>
      <c r="G480" s="227"/>
      <c r="H480" s="230">
        <v>24</v>
      </c>
      <c r="I480" s="231"/>
      <c r="J480" s="227"/>
      <c r="K480" s="227"/>
      <c r="L480" s="232"/>
      <c r="M480" s="233"/>
      <c r="N480" s="234"/>
      <c r="O480" s="234"/>
      <c r="P480" s="234"/>
      <c r="Q480" s="234"/>
      <c r="R480" s="234"/>
      <c r="S480" s="234"/>
      <c r="T480" s="235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36" t="s">
        <v>144</v>
      </c>
      <c r="AU480" s="236" t="s">
        <v>79</v>
      </c>
      <c r="AV480" s="13" t="s">
        <v>79</v>
      </c>
      <c r="AW480" s="13" t="s">
        <v>31</v>
      </c>
      <c r="AX480" s="13" t="s">
        <v>69</v>
      </c>
      <c r="AY480" s="236" t="s">
        <v>125</v>
      </c>
    </row>
    <row r="481" s="14" customFormat="1">
      <c r="A481" s="14"/>
      <c r="B481" s="237"/>
      <c r="C481" s="238"/>
      <c r="D481" s="219" t="s">
        <v>144</v>
      </c>
      <c r="E481" s="239" t="s">
        <v>19</v>
      </c>
      <c r="F481" s="240" t="s">
        <v>166</v>
      </c>
      <c r="G481" s="238"/>
      <c r="H481" s="241">
        <v>84</v>
      </c>
      <c r="I481" s="242"/>
      <c r="J481" s="238"/>
      <c r="K481" s="238"/>
      <c r="L481" s="243"/>
      <c r="M481" s="244"/>
      <c r="N481" s="245"/>
      <c r="O481" s="245"/>
      <c r="P481" s="245"/>
      <c r="Q481" s="245"/>
      <c r="R481" s="245"/>
      <c r="S481" s="245"/>
      <c r="T481" s="246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47" t="s">
        <v>144</v>
      </c>
      <c r="AU481" s="247" t="s">
        <v>79</v>
      </c>
      <c r="AV481" s="14" t="s">
        <v>132</v>
      </c>
      <c r="AW481" s="14" t="s">
        <v>31</v>
      </c>
      <c r="AX481" s="14" t="s">
        <v>77</v>
      </c>
      <c r="AY481" s="247" t="s">
        <v>125</v>
      </c>
    </row>
    <row r="482" s="2" customFormat="1" ht="16.5" customHeight="1">
      <c r="A482" s="39"/>
      <c r="B482" s="40"/>
      <c r="C482" s="206" t="s">
        <v>1187</v>
      </c>
      <c r="D482" s="206" t="s">
        <v>127</v>
      </c>
      <c r="E482" s="207" t="s">
        <v>623</v>
      </c>
      <c r="F482" s="208" t="s">
        <v>624</v>
      </c>
      <c r="G482" s="209" t="s">
        <v>130</v>
      </c>
      <c r="H482" s="210">
        <v>52.799999999999997</v>
      </c>
      <c r="I482" s="211"/>
      <c r="J482" s="212">
        <f>ROUND(I482*H482,2)</f>
        <v>0</v>
      </c>
      <c r="K482" s="208" t="s">
        <v>131</v>
      </c>
      <c r="L482" s="45"/>
      <c r="M482" s="213" t="s">
        <v>19</v>
      </c>
      <c r="N482" s="214" t="s">
        <v>40</v>
      </c>
      <c r="O482" s="85"/>
      <c r="P482" s="215">
        <f>O482*H482</f>
        <v>0</v>
      </c>
      <c r="Q482" s="215">
        <v>0.0065199999999999998</v>
      </c>
      <c r="R482" s="215">
        <f>Q482*H482</f>
        <v>0.34425599999999995</v>
      </c>
      <c r="S482" s="215">
        <v>0</v>
      </c>
      <c r="T482" s="216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17" t="s">
        <v>132</v>
      </c>
      <c r="AT482" s="217" t="s">
        <v>127</v>
      </c>
      <c r="AU482" s="217" t="s">
        <v>79</v>
      </c>
      <c r="AY482" s="18" t="s">
        <v>125</v>
      </c>
      <c r="BE482" s="218">
        <f>IF(N482="základní",J482,0)</f>
        <v>0</v>
      </c>
      <c r="BF482" s="218">
        <f>IF(N482="snížená",J482,0)</f>
        <v>0</v>
      </c>
      <c r="BG482" s="218">
        <f>IF(N482="zákl. přenesená",J482,0)</f>
        <v>0</v>
      </c>
      <c r="BH482" s="218">
        <f>IF(N482="sníž. přenesená",J482,0)</f>
        <v>0</v>
      </c>
      <c r="BI482" s="218">
        <f>IF(N482="nulová",J482,0)</f>
        <v>0</v>
      </c>
      <c r="BJ482" s="18" t="s">
        <v>77</v>
      </c>
      <c r="BK482" s="218">
        <f>ROUND(I482*H482,2)</f>
        <v>0</v>
      </c>
      <c r="BL482" s="18" t="s">
        <v>132</v>
      </c>
      <c r="BM482" s="217" t="s">
        <v>1188</v>
      </c>
    </row>
    <row r="483" s="2" customFormat="1">
      <c r="A483" s="39"/>
      <c r="B483" s="40"/>
      <c r="C483" s="41"/>
      <c r="D483" s="219" t="s">
        <v>134</v>
      </c>
      <c r="E483" s="41"/>
      <c r="F483" s="220" t="s">
        <v>626</v>
      </c>
      <c r="G483" s="41"/>
      <c r="H483" s="41"/>
      <c r="I483" s="221"/>
      <c r="J483" s="41"/>
      <c r="K483" s="41"/>
      <c r="L483" s="45"/>
      <c r="M483" s="222"/>
      <c r="N483" s="223"/>
      <c r="O483" s="85"/>
      <c r="P483" s="85"/>
      <c r="Q483" s="85"/>
      <c r="R483" s="85"/>
      <c r="S483" s="85"/>
      <c r="T483" s="86"/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T483" s="18" t="s">
        <v>134</v>
      </c>
      <c r="AU483" s="18" t="s">
        <v>79</v>
      </c>
    </row>
    <row r="484" s="2" customFormat="1">
      <c r="A484" s="39"/>
      <c r="B484" s="40"/>
      <c r="C484" s="41"/>
      <c r="D484" s="224" t="s">
        <v>136</v>
      </c>
      <c r="E484" s="41"/>
      <c r="F484" s="225" t="s">
        <v>627</v>
      </c>
      <c r="G484" s="41"/>
      <c r="H484" s="41"/>
      <c r="I484" s="221"/>
      <c r="J484" s="41"/>
      <c r="K484" s="41"/>
      <c r="L484" s="45"/>
      <c r="M484" s="222"/>
      <c r="N484" s="223"/>
      <c r="O484" s="85"/>
      <c r="P484" s="85"/>
      <c r="Q484" s="85"/>
      <c r="R484" s="85"/>
      <c r="S484" s="85"/>
      <c r="T484" s="86"/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T484" s="18" t="s">
        <v>136</v>
      </c>
      <c r="AU484" s="18" t="s">
        <v>79</v>
      </c>
    </row>
    <row r="485" s="13" customFormat="1">
      <c r="A485" s="13"/>
      <c r="B485" s="226"/>
      <c r="C485" s="227"/>
      <c r="D485" s="219" t="s">
        <v>144</v>
      </c>
      <c r="E485" s="228" t="s">
        <v>19</v>
      </c>
      <c r="F485" s="229" t="s">
        <v>1189</v>
      </c>
      <c r="G485" s="227"/>
      <c r="H485" s="230">
        <v>52.799999999999997</v>
      </c>
      <c r="I485" s="231"/>
      <c r="J485" s="227"/>
      <c r="K485" s="227"/>
      <c r="L485" s="232"/>
      <c r="M485" s="233"/>
      <c r="N485" s="234"/>
      <c r="O485" s="234"/>
      <c r="P485" s="234"/>
      <c r="Q485" s="234"/>
      <c r="R485" s="234"/>
      <c r="S485" s="234"/>
      <c r="T485" s="235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6" t="s">
        <v>144</v>
      </c>
      <c r="AU485" s="236" t="s">
        <v>79</v>
      </c>
      <c r="AV485" s="13" t="s">
        <v>79</v>
      </c>
      <c r="AW485" s="13" t="s">
        <v>31</v>
      </c>
      <c r="AX485" s="13" t="s">
        <v>77</v>
      </c>
      <c r="AY485" s="236" t="s">
        <v>125</v>
      </c>
    </row>
    <row r="486" s="2" customFormat="1" ht="16.5" customHeight="1">
      <c r="A486" s="39"/>
      <c r="B486" s="40"/>
      <c r="C486" s="206" t="s">
        <v>1190</v>
      </c>
      <c r="D486" s="206" t="s">
        <v>127</v>
      </c>
      <c r="E486" s="207" t="s">
        <v>1191</v>
      </c>
      <c r="F486" s="208" t="s">
        <v>1192</v>
      </c>
      <c r="G486" s="209" t="s">
        <v>130</v>
      </c>
      <c r="H486" s="210">
        <v>102</v>
      </c>
      <c r="I486" s="211"/>
      <c r="J486" s="212">
        <f>ROUND(I486*H486,2)</f>
        <v>0</v>
      </c>
      <c r="K486" s="208" t="s">
        <v>131</v>
      </c>
      <c r="L486" s="45"/>
      <c r="M486" s="213" t="s">
        <v>19</v>
      </c>
      <c r="N486" s="214" t="s">
        <v>40</v>
      </c>
      <c r="O486" s="85"/>
      <c r="P486" s="215">
        <f>O486*H486</f>
        <v>0</v>
      </c>
      <c r="Q486" s="215">
        <v>0.00071000000000000002</v>
      </c>
      <c r="R486" s="215">
        <f>Q486*H486</f>
        <v>0.072419999999999998</v>
      </c>
      <c r="S486" s="215">
        <v>0</v>
      </c>
      <c r="T486" s="216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17" t="s">
        <v>132</v>
      </c>
      <c r="AT486" s="217" t="s">
        <v>127</v>
      </c>
      <c r="AU486" s="217" t="s">
        <v>79</v>
      </c>
      <c r="AY486" s="18" t="s">
        <v>125</v>
      </c>
      <c r="BE486" s="218">
        <f>IF(N486="základní",J486,0)</f>
        <v>0</v>
      </c>
      <c r="BF486" s="218">
        <f>IF(N486="snížená",J486,0)</f>
        <v>0</v>
      </c>
      <c r="BG486" s="218">
        <f>IF(N486="zákl. přenesená",J486,0)</f>
        <v>0</v>
      </c>
      <c r="BH486" s="218">
        <f>IF(N486="sníž. přenesená",J486,0)</f>
        <v>0</v>
      </c>
      <c r="BI486" s="218">
        <f>IF(N486="nulová",J486,0)</f>
        <v>0</v>
      </c>
      <c r="BJ486" s="18" t="s">
        <v>77</v>
      </c>
      <c r="BK486" s="218">
        <f>ROUND(I486*H486,2)</f>
        <v>0</v>
      </c>
      <c r="BL486" s="18" t="s">
        <v>132</v>
      </c>
      <c r="BM486" s="217" t="s">
        <v>1193</v>
      </c>
    </row>
    <row r="487" s="2" customFormat="1">
      <c r="A487" s="39"/>
      <c r="B487" s="40"/>
      <c r="C487" s="41"/>
      <c r="D487" s="219" t="s">
        <v>134</v>
      </c>
      <c r="E487" s="41"/>
      <c r="F487" s="220" t="s">
        <v>1194</v>
      </c>
      <c r="G487" s="41"/>
      <c r="H487" s="41"/>
      <c r="I487" s="221"/>
      <c r="J487" s="41"/>
      <c r="K487" s="41"/>
      <c r="L487" s="45"/>
      <c r="M487" s="222"/>
      <c r="N487" s="223"/>
      <c r="O487" s="85"/>
      <c r="P487" s="85"/>
      <c r="Q487" s="85"/>
      <c r="R487" s="85"/>
      <c r="S487" s="85"/>
      <c r="T487" s="86"/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T487" s="18" t="s">
        <v>134</v>
      </c>
      <c r="AU487" s="18" t="s">
        <v>79</v>
      </c>
    </row>
    <row r="488" s="2" customFormat="1">
      <c r="A488" s="39"/>
      <c r="B488" s="40"/>
      <c r="C488" s="41"/>
      <c r="D488" s="224" t="s">
        <v>136</v>
      </c>
      <c r="E488" s="41"/>
      <c r="F488" s="225" t="s">
        <v>1195</v>
      </c>
      <c r="G488" s="41"/>
      <c r="H488" s="41"/>
      <c r="I488" s="221"/>
      <c r="J488" s="41"/>
      <c r="K488" s="41"/>
      <c r="L488" s="45"/>
      <c r="M488" s="222"/>
      <c r="N488" s="223"/>
      <c r="O488" s="85"/>
      <c r="P488" s="85"/>
      <c r="Q488" s="85"/>
      <c r="R488" s="85"/>
      <c r="S488" s="85"/>
      <c r="T488" s="86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8" t="s">
        <v>136</v>
      </c>
      <c r="AU488" s="18" t="s">
        <v>79</v>
      </c>
    </row>
    <row r="489" s="13" customFormat="1">
      <c r="A489" s="13"/>
      <c r="B489" s="226"/>
      <c r="C489" s="227"/>
      <c r="D489" s="219" t="s">
        <v>144</v>
      </c>
      <c r="E489" s="228" t="s">
        <v>19</v>
      </c>
      <c r="F489" s="229" t="s">
        <v>1196</v>
      </c>
      <c r="G489" s="227"/>
      <c r="H489" s="230">
        <v>102</v>
      </c>
      <c r="I489" s="231"/>
      <c r="J489" s="227"/>
      <c r="K489" s="227"/>
      <c r="L489" s="232"/>
      <c r="M489" s="233"/>
      <c r="N489" s="234"/>
      <c r="O489" s="234"/>
      <c r="P489" s="234"/>
      <c r="Q489" s="234"/>
      <c r="R489" s="234"/>
      <c r="S489" s="234"/>
      <c r="T489" s="235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36" t="s">
        <v>144</v>
      </c>
      <c r="AU489" s="236" t="s">
        <v>79</v>
      </c>
      <c r="AV489" s="13" t="s">
        <v>79</v>
      </c>
      <c r="AW489" s="13" t="s">
        <v>31</v>
      </c>
      <c r="AX489" s="13" t="s">
        <v>77</v>
      </c>
      <c r="AY489" s="236" t="s">
        <v>125</v>
      </c>
    </row>
    <row r="490" s="2" customFormat="1" ht="16.5" customHeight="1">
      <c r="A490" s="39"/>
      <c r="B490" s="40"/>
      <c r="C490" s="206" t="s">
        <v>1197</v>
      </c>
      <c r="D490" s="206" t="s">
        <v>127</v>
      </c>
      <c r="E490" s="207" t="s">
        <v>1198</v>
      </c>
      <c r="F490" s="208" t="s">
        <v>1199</v>
      </c>
      <c r="G490" s="209" t="s">
        <v>130</v>
      </c>
      <c r="H490" s="210">
        <v>49.200000000000003</v>
      </c>
      <c r="I490" s="211"/>
      <c r="J490" s="212">
        <f>ROUND(I490*H490,2)</f>
        <v>0</v>
      </c>
      <c r="K490" s="208" t="s">
        <v>131</v>
      </c>
      <c r="L490" s="45"/>
      <c r="M490" s="213" t="s">
        <v>19</v>
      </c>
      <c r="N490" s="214" t="s">
        <v>40</v>
      </c>
      <c r="O490" s="85"/>
      <c r="P490" s="215">
        <f>O490*H490</f>
        <v>0</v>
      </c>
      <c r="Q490" s="215">
        <v>0</v>
      </c>
      <c r="R490" s="215">
        <f>Q490*H490</f>
        <v>0</v>
      </c>
      <c r="S490" s="215">
        <v>0</v>
      </c>
      <c r="T490" s="216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17" t="s">
        <v>132</v>
      </c>
      <c r="AT490" s="217" t="s">
        <v>127</v>
      </c>
      <c r="AU490" s="217" t="s">
        <v>79</v>
      </c>
      <c r="AY490" s="18" t="s">
        <v>125</v>
      </c>
      <c r="BE490" s="218">
        <f>IF(N490="základní",J490,0)</f>
        <v>0</v>
      </c>
      <c r="BF490" s="218">
        <f>IF(N490="snížená",J490,0)</f>
        <v>0</v>
      </c>
      <c r="BG490" s="218">
        <f>IF(N490="zákl. přenesená",J490,0)</f>
        <v>0</v>
      </c>
      <c r="BH490" s="218">
        <f>IF(N490="sníž. přenesená",J490,0)</f>
        <v>0</v>
      </c>
      <c r="BI490" s="218">
        <f>IF(N490="nulová",J490,0)</f>
        <v>0</v>
      </c>
      <c r="BJ490" s="18" t="s">
        <v>77</v>
      </c>
      <c r="BK490" s="218">
        <f>ROUND(I490*H490,2)</f>
        <v>0</v>
      </c>
      <c r="BL490" s="18" t="s">
        <v>132</v>
      </c>
      <c r="BM490" s="217" t="s">
        <v>1200</v>
      </c>
    </row>
    <row r="491" s="2" customFormat="1">
      <c r="A491" s="39"/>
      <c r="B491" s="40"/>
      <c r="C491" s="41"/>
      <c r="D491" s="219" t="s">
        <v>134</v>
      </c>
      <c r="E491" s="41"/>
      <c r="F491" s="220" t="s">
        <v>1201</v>
      </c>
      <c r="G491" s="41"/>
      <c r="H491" s="41"/>
      <c r="I491" s="221"/>
      <c r="J491" s="41"/>
      <c r="K491" s="41"/>
      <c r="L491" s="45"/>
      <c r="M491" s="222"/>
      <c r="N491" s="223"/>
      <c r="O491" s="85"/>
      <c r="P491" s="85"/>
      <c r="Q491" s="85"/>
      <c r="R491" s="85"/>
      <c r="S491" s="85"/>
      <c r="T491" s="86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T491" s="18" t="s">
        <v>134</v>
      </c>
      <c r="AU491" s="18" t="s">
        <v>79</v>
      </c>
    </row>
    <row r="492" s="2" customFormat="1">
      <c r="A492" s="39"/>
      <c r="B492" s="40"/>
      <c r="C492" s="41"/>
      <c r="D492" s="224" t="s">
        <v>136</v>
      </c>
      <c r="E492" s="41"/>
      <c r="F492" s="225" t="s">
        <v>1202</v>
      </c>
      <c r="G492" s="41"/>
      <c r="H492" s="41"/>
      <c r="I492" s="221"/>
      <c r="J492" s="41"/>
      <c r="K492" s="41"/>
      <c r="L492" s="45"/>
      <c r="M492" s="222"/>
      <c r="N492" s="223"/>
      <c r="O492" s="85"/>
      <c r="P492" s="85"/>
      <c r="Q492" s="85"/>
      <c r="R492" s="85"/>
      <c r="S492" s="85"/>
      <c r="T492" s="86"/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T492" s="18" t="s">
        <v>136</v>
      </c>
      <c r="AU492" s="18" t="s">
        <v>79</v>
      </c>
    </row>
    <row r="493" s="13" customFormat="1">
      <c r="A493" s="13"/>
      <c r="B493" s="226"/>
      <c r="C493" s="227"/>
      <c r="D493" s="219" t="s">
        <v>144</v>
      </c>
      <c r="E493" s="228" t="s">
        <v>19</v>
      </c>
      <c r="F493" s="229" t="s">
        <v>1203</v>
      </c>
      <c r="G493" s="227"/>
      <c r="H493" s="230">
        <v>49.200000000000003</v>
      </c>
      <c r="I493" s="231"/>
      <c r="J493" s="227"/>
      <c r="K493" s="227"/>
      <c r="L493" s="232"/>
      <c r="M493" s="233"/>
      <c r="N493" s="234"/>
      <c r="O493" s="234"/>
      <c r="P493" s="234"/>
      <c r="Q493" s="234"/>
      <c r="R493" s="234"/>
      <c r="S493" s="234"/>
      <c r="T493" s="235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36" t="s">
        <v>144</v>
      </c>
      <c r="AU493" s="236" t="s">
        <v>79</v>
      </c>
      <c r="AV493" s="13" t="s">
        <v>79</v>
      </c>
      <c r="AW493" s="13" t="s">
        <v>31</v>
      </c>
      <c r="AX493" s="13" t="s">
        <v>77</v>
      </c>
      <c r="AY493" s="236" t="s">
        <v>125</v>
      </c>
    </row>
    <row r="494" s="2" customFormat="1" ht="21.75" customHeight="1">
      <c r="A494" s="39"/>
      <c r="B494" s="40"/>
      <c r="C494" s="206" t="s">
        <v>1204</v>
      </c>
      <c r="D494" s="206" t="s">
        <v>127</v>
      </c>
      <c r="E494" s="207" t="s">
        <v>1205</v>
      </c>
      <c r="F494" s="208" t="s">
        <v>1206</v>
      </c>
      <c r="G494" s="209" t="s">
        <v>130</v>
      </c>
      <c r="H494" s="210">
        <v>102</v>
      </c>
      <c r="I494" s="211"/>
      <c r="J494" s="212">
        <f>ROUND(I494*H494,2)</f>
        <v>0</v>
      </c>
      <c r="K494" s="208" t="s">
        <v>131</v>
      </c>
      <c r="L494" s="45"/>
      <c r="M494" s="213" t="s">
        <v>19</v>
      </c>
      <c r="N494" s="214" t="s">
        <v>40</v>
      </c>
      <c r="O494" s="85"/>
      <c r="P494" s="215">
        <f>O494*H494</f>
        <v>0</v>
      </c>
      <c r="Q494" s="215">
        <v>0</v>
      </c>
      <c r="R494" s="215">
        <f>Q494*H494</f>
        <v>0</v>
      </c>
      <c r="S494" s="215">
        <v>0</v>
      </c>
      <c r="T494" s="216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17" t="s">
        <v>132</v>
      </c>
      <c r="AT494" s="217" t="s">
        <v>127</v>
      </c>
      <c r="AU494" s="217" t="s">
        <v>79</v>
      </c>
      <c r="AY494" s="18" t="s">
        <v>125</v>
      </c>
      <c r="BE494" s="218">
        <f>IF(N494="základní",J494,0)</f>
        <v>0</v>
      </c>
      <c r="BF494" s="218">
        <f>IF(N494="snížená",J494,0)</f>
        <v>0</v>
      </c>
      <c r="BG494" s="218">
        <f>IF(N494="zákl. přenesená",J494,0)</f>
        <v>0</v>
      </c>
      <c r="BH494" s="218">
        <f>IF(N494="sníž. přenesená",J494,0)</f>
        <v>0</v>
      </c>
      <c r="BI494" s="218">
        <f>IF(N494="nulová",J494,0)</f>
        <v>0</v>
      </c>
      <c r="BJ494" s="18" t="s">
        <v>77</v>
      </c>
      <c r="BK494" s="218">
        <f>ROUND(I494*H494,2)</f>
        <v>0</v>
      </c>
      <c r="BL494" s="18" t="s">
        <v>132</v>
      </c>
      <c r="BM494" s="217" t="s">
        <v>1207</v>
      </c>
    </row>
    <row r="495" s="2" customFormat="1">
      <c r="A495" s="39"/>
      <c r="B495" s="40"/>
      <c r="C495" s="41"/>
      <c r="D495" s="219" t="s">
        <v>134</v>
      </c>
      <c r="E495" s="41"/>
      <c r="F495" s="220" t="s">
        <v>1208</v>
      </c>
      <c r="G495" s="41"/>
      <c r="H495" s="41"/>
      <c r="I495" s="221"/>
      <c r="J495" s="41"/>
      <c r="K495" s="41"/>
      <c r="L495" s="45"/>
      <c r="M495" s="222"/>
      <c r="N495" s="223"/>
      <c r="O495" s="85"/>
      <c r="P495" s="85"/>
      <c r="Q495" s="85"/>
      <c r="R495" s="85"/>
      <c r="S495" s="85"/>
      <c r="T495" s="86"/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T495" s="18" t="s">
        <v>134</v>
      </c>
      <c r="AU495" s="18" t="s">
        <v>79</v>
      </c>
    </row>
    <row r="496" s="2" customFormat="1">
      <c r="A496" s="39"/>
      <c r="B496" s="40"/>
      <c r="C496" s="41"/>
      <c r="D496" s="224" t="s">
        <v>136</v>
      </c>
      <c r="E496" s="41"/>
      <c r="F496" s="225" t="s">
        <v>1209</v>
      </c>
      <c r="G496" s="41"/>
      <c r="H496" s="41"/>
      <c r="I496" s="221"/>
      <c r="J496" s="41"/>
      <c r="K496" s="41"/>
      <c r="L496" s="45"/>
      <c r="M496" s="222"/>
      <c r="N496" s="223"/>
      <c r="O496" s="85"/>
      <c r="P496" s="85"/>
      <c r="Q496" s="85"/>
      <c r="R496" s="85"/>
      <c r="S496" s="85"/>
      <c r="T496" s="86"/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T496" s="18" t="s">
        <v>136</v>
      </c>
      <c r="AU496" s="18" t="s">
        <v>79</v>
      </c>
    </row>
    <row r="497" s="13" customFormat="1">
      <c r="A497" s="13"/>
      <c r="B497" s="226"/>
      <c r="C497" s="227"/>
      <c r="D497" s="219" t="s">
        <v>144</v>
      </c>
      <c r="E497" s="228" t="s">
        <v>19</v>
      </c>
      <c r="F497" s="229" t="s">
        <v>1196</v>
      </c>
      <c r="G497" s="227"/>
      <c r="H497" s="230">
        <v>102</v>
      </c>
      <c r="I497" s="231"/>
      <c r="J497" s="227"/>
      <c r="K497" s="227"/>
      <c r="L497" s="232"/>
      <c r="M497" s="233"/>
      <c r="N497" s="234"/>
      <c r="O497" s="234"/>
      <c r="P497" s="234"/>
      <c r="Q497" s="234"/>
      <c r="R497" s="234"/>
      <c r="S497" s="234"/>
      <c r="T497" s="235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6" t="s">
        <v>144</v>
      </c>
      <c r="AU497" s="236" t="s">
        <v>79</v>
      </c>
      <c r="AV497" s="13" t="s">
        <v>79</v>
      </c>
      <c r="AW497" s="13" t="s">
        <v>31</v>
      </c>
      <c r="AX497" s="13" t="s">
        <v>77</v>
      </c>
      <c r="AY497" s="236" t="s">
        <v>125</v>
      </c>
    </row>
    <row r="498" s="2" customFormat="1" ht="16.5" customHeight="1">
      <c r="A498" s="39"/>
      <c r="B498" s="40"/>
      <c r="C498" s="206" t="s">
        <v>1210</v>
      </c>
      <c r="D498" s="206" t="s">
        <v>127</v>
      </c>
      <c r="E498" s="207" t="s">
        <v>1211</v>
      </c>
      <c r="F498" s="208" t="s">
        <v>1212</v>
      </c>
      <c r="G498" s="209" t="s">
        <v>130</v>
      </c>
      <c r="H498" s="210">
        <v>60</v>
      </c>
      <c r="I498" s="211"/>
      <c r="J498" s="212">
        <f>ROUND(I498*H498,2)</f>
        <v>0</v>
      </c>
      <c r="K498" s="208" t="s">
        <v>131</v>
      </c>
      <c r="L498" s="45"/>
      <c r="M498" s="213" t="s">
        <v>19</v>
      </c>
      <c r="N498" s="214" t="s">
        <v>40</v>
      </c>
      <c r="O498" s="85"/>
      <c r="P498" s="215">
        <f>O498*H498</f>
        <v>0</v>
      </c>
      <c r="Q498" s="215">
        <v>0</v>
      </c>
      <c r="R498" s="215">
        <f>Q498*H498</f>
        <v>0</v>
      </c>
      <c r="S498" s="215">
        <v>0</v>
      </c>
      <c r="T498" s="216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17" t="s">
        <v>132</v>
      </c>
      <c r="AT498" s="217" t="s">
        <v>127</v>
      </c>
      <c r="AU498" s="217" t="s">
        <v>79</v>
      </c>
      <c r="AY498" s="18" t="s">
        <v>125</v>
      </c>
      <c r="BE498" s="218">
        <f>IF(N498="základní",J498,0)</f>
        <v>0</v>
      </c>
      <c r="BF498" s="218">
        <f>IF(N498="snížená",J498,0)</f>
        <v>0</v>
      </c>
      <c r="BG498" s="218">
        <f>IF(N498="zákl. přenesená",J498,0)</f>
        <v>0</v>
      </c>
      <c r="BH498" s="218">
        <f>IF(N498="sníž. přenesená",J498,0)</f>
        <v>0</v>
      </c>
      <c r="BI498" s="218">
        <f>IF(N498="nulová",J498,0)</f>
        <v>0</v>
      </c>
      <c r="BJ498" s="18" t="s">
        <v>77</v>
      </c>
      <c r="BK498" s="218">
        <f>ROUND(I498*H498,2)</f>
        <v>0</v>
      </c>
      <c r="BL498" s="18" t="s">
        <v>132</v>
      </c>
      <c r="BM498" s="217" t="s">
        <v>1213</v>
      </c>
    </row>
    <row r="499" s="2" customFormat="1">
      <c r="A499" s="39"/>
      <c r="B499" s="40"/>
      <c r="C499" s="41"/>
      <c r="D499" s="219" t="s">
        <v>134</v>
      </c>
      <c r="E499" s="41"/>
      <c r="F499" s="220" t="s">
        <v>1214</v>
      </c>
      <c r="G499" s="41"/>
      <c r="H499" s="41"/>
      <c r="I499" s="221"/>
      <c r="J499" s="41"/>
      <c r="K499" s="41"/>
      <c r="L499" s="45"/>
      <c r="M499" s="222"/>
      <c r="N499" s="223"/>
      <c r="O499" s="85"/>
      <c r="P499" s="85"/>
      <c r="Q499" s="85"/>
      <c r="R499" s="85"/>
      <c r="S499" s="85"/>
      <c r="T499" s="86"/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T499" s="18" t="s">
        <v>134</v>
      </c>
      <c r="AU499" s="18" t="s">
        <v>79</v>
      </c>
    </row>
    <row r="500" s="2" customFormat="1">
      <c r="A500" s="39"/>
      <c r="B500" s="40"/>
      <c r="C500" s="41"/>
      <c r="D500" s="224" t="s">
        <v>136</v>
      </c>
      <c r="E500" s="41"/>
      <c r="F500" s="225" t="s">
        <v>1215</v>
      </c>
      <c r="G500" s="41"/>
      <c r="H500" s="41"/>
      <c r="I500" s="221"/>
      <c r="J500" s="41"/>
      <c r="K500" s="41"/>
      <c r="L500" s="45"/>
      <c r="M500" s="222"/>
      <c r="N500" s="223"/>
      <c r="O500" s="85"/>
      <c r="P500" s="85"/>
      <c r="Q500" s="85"/>
      <c r="R500" s="85"/>
      <c r="S500" s="85"/>
      <c r="T500" s="86"/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T500" s="18" t="s">
        <v>136</v>
      </c>
      <c r="AU500" s="18" t="s">
        <v>79</v>
      </c>
    </row>
    <row r="501" s="13" customFormat="1">
      <c r="A501" s="13"/>
      <c r="B501" s="226"/>
      <c r="C501" s="227"/>
      <c r="D501" s="219" t="s">
        <v>144</v>
      </c>
      <c r="E501" s="228" t="s">
        <v>19</v>
      </c>
      <c r="F501" s="229" t="s">
        <v>1185</v>
      </c>
      <c r="G501" s="227"/>
      <c r="H501" s="230">
        <v>60</v>
      </c>
      <c r="I501" s="231"/>
      <c r="J501" s="227"/>
      <c r="K501" s="227"/>
      <c r="L501" s="232"/>
      <c r="M501" s="233"/>
      <c r="N501" s="234"/>
      <c r="O501" s="234"/>
      <c r="P501" s="234"/>
      <c r="Q501" s="234"/>
      <c r="R501" s="234"/>
      <c r="S501" s="234"/>
      <c r="T501" s="235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6" t="s">
        <v>144</v>
      </c>
      <c r="AU501" s="236" t="s">
        <v>79</v>
      </c>
      <c r="AV501" s="13" t="s">
        <v>79</v>
      </c>
      <c r="AW501" s="13" t="s">
        <v>31</v>
      </c>
      <c r="AX501" s="13" t="s">
        <v>77</v>
      </c>
      <c r="AY501" s="236" t="s">
        <v>125</v>
      </c>
    </row>
    <row r="502" s="2" customFormat="1" ht="16.5" customHeight="1">
      <c r="A502" s="39"/>
      <c r="B502" s="40"/>
      <c r="C502" s="206" t="s">
        <v>1216</v>
      </c>
      <c r="D502" s="206" t="s">
        <v>127</v>
      </c>
      <c r="E502" s="207" t="s">
        <v>1217</v>
      </c>
      <c r="F502" s="208" t="s">
        <v>1218</v>
      </c>
      <c r="G502" s="209" t="s">
        <v>334</v>
      </c>
      <c r="H502" s="210">
        <v>4</v>
      </c>
      <c r="I502" s="211"/>
      <c r="J502" s="212">
        <f>ROUND(I502*H502,2)</f>
        <v>0</v>
      </c>
      <c r="K502" s="208" t="s">
        <v>131</v>
      </c>
      <c r="L502" s="45"/>
      <c r="M502" s="213" t="s">
        <v>19</v>
      </c>
      <c r="N502" s="214" t="s">
        <v>40</v>
      </c>
      <c r="O502" s="85"/>
      <c r="P502" s="215">
        <f>O502*H502</f>
        <v>0</v>
      </c>
      <c r="Q502" s="215">
        <v>0.41947000000000001</v>
      </c>
      <c r="R502" s="215">
        <f>Q502*H502</f>
        <v>1.67788</v>
      </c>
      <c r="S502" s="215">
        <v>0</v>
      </c>
      <c r="T502" s="216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17" t="s">
        <v>132</v>
      </c>
      <c r="AT502" s="217" t="s">
        <v>127</v>
      </c>
      <c r="AU502" s="217" t="s">
        <v>79</v>
      </c>
      <c r="AY502" s="18" t="s">
        <v>125</v>
      </c>
      <c r="BE502" s="218">
        <f>IF(N502="základní",J502,0)</f>
        <v>0</v>
      </c>
      <c r="BF502" s="218">
        <f>IF(N502="snížená",J502,0)</f>
        <v>0</v>
      </c>
      <c r="BG502" s="218">
        <f>IF(N502="zákl. přenesená",J502,0)</f>
        <v>0</v>
      </c>
      <c r="BH502" s="218">
        <f>IF(N502="sníž. přenesená",J502,0)</f>
        <v>0</v>
      </c>
      <c r="BI502" s="218">
        <f>IF(N502="nulová",J502,0)</f>
        <v>0</v>
      </c>
      <c r="BJ502" s="18" t="s">
        <v>77</v>
      </c>
      <c r="BK502" s="218">
        <f>ROUND(I502*H502,2)</f>
        <v>0</v>
      </c>
      <c r="BL502" s="18" t="s">
        <v>132</v>
      </c>
      <c r="BM502" s="217" t="s">
        <v>1219</v>
      </c>
    </row>
    <row r="503" s="2" customFormat="1">
      <c r="A503" s="39"/>
      <c r="B503" s="40"/>
      <c r="C503" s="41"/>
      <c r="D503" s="219" t="s">
        <v>134</v>
      </c>
      <c r="E503" s="41"/>
      <c r="F503" s="220" t="s">
        <v>1220</v>
      </c>
      <c r="G503" s="41"/>
      <c r="H503" s="41"/>
      <c r="I503" s="221"/>
      <c r="J503" s="41"/>
      <c r="K503" s="41"/>
      <c r="L503" s="45"/>
      <c r="M503" s="222"/>
      <c r="N503" s="223"/>
      <c r="O503" s="85"/>
      <c r="P503" s="85"/>
      <c r="Q503" s="85"/>
      <c r="R503" s="85"/>
      <c r="S503" s="85"/>
      <c r="T503" s="86"/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T503" s="18" t="s">
        <v>134</v>
      </c>
      <c r="AU503" s="18" t="s">
        <v>79</v>
      </c>
    </row>
    <row r="504" s="2" customFormat="1">
      <c r="A504" s="39"/>
      <c r="B504" s="40"/>
      <c r="C504" s="41"/>
      <c r="D504" s="224" t="s">
        <v>136</v>
      </c>
      <c r="E504" s="41"/>
      <c r="F504" s="225" t="s">
        <v>1221</v>
      </c>
      <c r="G504" s="41"/>
      <c r="H504" s="41"/>
      <c r="I504" s="221"/>
      <c r="J504" s="41"/>
      <c r="K504" s="41"/>
      <c r="L504" s="45"/>
      <c r="M504" s="222"/>
      <c r="N504" s="223"/>
      <c r="O504" s="85"/>
      <c r="P504" s="85"/>
      <c r="Q504" s="85"/>
      <c r="R504" s="85"/>
      <c r="S504" s="85"/>
      <c r="T504" s="86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136</v>
      </c>
      <c r="AU504" s="18" t="s">
        <v>79</v>
      </c>
    </row>
    <row r="505" s="13" customFormat="1">
      <c r="A505" s="13"/>
      <c r="B505" s="226"/>
      <c r="C505" s="227"/>
      <c r="D505" s="219" t="s">
        <v>144</v>
      </c>
      <c r="E505" s="228" t="s">
        <v>19</v>
      </c>
      <c r="F505" s="229" t="s">
        <v>1222</v>
      </c>
      <c r="G505" s="227"/>
      <c r="H505" s="230">
        <v>4</v>
      </c>
      <c r="I505" s="231"/>
      <c r="J505" s="227"/>
      <c r="K505" s="227"/>
      <c r="L505" s="232"/>
      <c r="M505" s="233"/>
      <c r="N505" s="234"/>
      <c r="O505" s="234"/>
      <c r="P505" s="234"/>
      <c r="Q505" s="234"/>
      <c r="R505" s="234"/>
      <c r="S505" s="234"/>
      <c r="T505" s="235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36" t="s">
        <v>144</v>
      </c>
      <c r="AU505" s="236" t="s">
        <v>79</v>
      </c>
      <c r="AV505" s="13" t="s">
        <v>79</v>
      </c>
      <c r="AW505" s="13" t="s">
        <v>31</v>
      </c>
      <c r="AX505" s="13" t="s">
        <v>77</v>
      </c>
      <c r="AY505" s="236" t="s">
        <v>125</v>
      </c>
    </row>
    <row r="506" s="12" customFormat="1" ht="22.8" customHeight="1">
      <c r="A506" s="12"/>
      <c r="B506" s="190"/>
      <c r="C506" s="191"/>
      <c r="D506" s="192" t="s">
        <v>68</v>
      </c>
      <c r="E506" s="204" t="s">
        <v>174</v>
      </c>
      <c r="F506" s="204" t="s">
        <v>1223</v>
      </c>
      <c r="G506" s="191"/>
      <c r="H506" s="191"/>
      <c r="I506" s="194"/>
      <c r="J506" s="205">
        <f>BK506</f>
        <v>0</v>
      </c>
      <c r="K506" s="191"/>
      <c r="L506" s="196"/>
      <c r="M506" s="197"/>
      <c r="N506" s="198"/>
      <c r="O506" s="198"/>
      <c r="P506" s="199">
        <f>SUM(P507:P517)</f>
        <v>0</v>
      </c>
      <c r="Q506" s="198"/>
      <c r="R506" s="199">
        <f>SUM(R507:R517)</f>
        <v>0.010075980000000002</v>
      </c>
      <c r="S506" s="198"/>
      <c r="T506" s="200">
        <f>SUM(T507:T517)</f>
        <v>0</v>
      </c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R506" s="201" t="s">
        <v>77</v>
      </c>
      <c r="AT506" s="202" t="s">
        <v>68</v>
      </c>
      <c r="AU506" s="202" t="s">
        <v>77</v>
      </c>
      <c r="AY506" s="201" t="s">
        <v>125</v>
      </c>
      <c r="BK506" s="203">
        <f>SUM(BK507:BK517)</f>
        <v>0</v>
      </c>
    </row>
    <row r="507" s="2" customFormat="1" ht="16.5" customHeight="1">
      <c r="A507" s="39"/>
      <c r="B507" s="40"/>
      <c r="C507" s="206" t="s">
        <v>444</v>
      </c>
      <c r="D507" s="206" t="s">
        <v>127</v>
      </c>
      <c r="E507" s="207" t="s">
        <v>1224</v>
      </c>
      <c r="F507" s="208" t="s">
        <v>1225</v>
      </c>
      <c r="G507" s="209" t="s">
        <v>130</v>
      </c>
      <c r="H507" s="210">
        <v>12.819000000000001</v>
      </c>
      <c r="I507" s="211"/>
      <c r="J507" s="212">
        <f>ROUND(I507*H507,2)</f>
        <v>0</v>
      </c>
      <c r="K507" s="208" t="s">
        <v>131</v>
      </c>
      <c r="L507" s="45"/>
      <c r="M507" s="213" t="s">
        <v>19</v>
      </c>
      <c r="N507" s="214" t="s">
        <v>40</v>
      </c>
      <c r="O507" s="85"/>
      <c r="P507" s="215">
        <f>O507*H507</f>
        <v>0</v>
      </c>
      <c r="Q507" s="215">
        <v>0.00042000000000000002</v>
      </c>
      <c r="R507" s="215">
        <f>Q507*H507</f>
        <v>0.0053839800000000009</v>
      </c>
      <c r="S507" s="215">
        <v>0</v>
      </c>
      <c r="T507" s="216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17" t="s">
        <v>132</v>
      </c>
      <c r="AT507" s="217" t="s">
        <v>127</v>
      </c>
      <c r="AU507" s="217" t="s">
        <v>79</v>
      </c>
      <c r="AY507" s="18" t="s">
        <v>125</v>
      </c>
      <c r="BE507" s="218">
        <f>IF(N507="základní",J507,0)</f>
        <v>0</v>
      </c>
      <c r="BF507" s="218">
        <f>IF(N507="snížená",J507,0)</f>
        <v>0</v>
      </c>
      <c r="BG507" s="218">
        <f>IF(N507="zákl. přenesená",J507,0)</f>
        <v>0</v>
      </c>
      <c r="BH507" s="218">
        <f>IF(N507="sníž. přenesená",J507,0)</f>
        <v>0</v>
      </c>
      <c r="BI507" s="218">
        <f>IF(N507="nulová",J507,0)</f>
        <v>0</v>
      </c>
      <c r="BJ507" s="18" t="s">
        <v>77</v>
      </c>
      <c r="BK507" s="218">
        <f>ROUND(I507*H507,2)</f>
        <v>0</v>
      </c>
      <c r="BL507" s="18" t="s">
        <v>132</v>
      </c>
      <c r="BM507" s="217" t="s">
        <v>1226</v>
      </c>
    </row>
    <row r="508" s="2" customFormat="1">
      <c r="A508" s="39"/>
      <c r="B508" s="40"/>
      <c r="C508" s="41"/>
      <c r="D508" s="219" t="s">
        <v>134</v>
      </c>
      <c r="E508" s="41"/>
      <c r="F508" s="220" t="s">
        <v>1227</v>
      </c>
      <c r="G508" s="41"/>
      <c r="H508" s="41"/>
      <c r="I508" s="221"/>
      <c r="J508" s="41"/>
      <c r="K508" s="41"/>
      <c r="L508" s="45"/>
      <c r="M508" s="222"/>
      <c r="N508" s="223"/>
      <c r="O508" s="85"/>
      <c r="P508" s="85"/>
      <c r="Q508" s="85"/>
      <c r="R508" s="85"/>
      <c r="S508" s="85"/>
      <c r="T508" s="86"/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T508" s="18" t="s">
        <v>134</v>
      </c>
      <c r="AU508" s="18" t="s">
        <v>79</v>
      </c>
    </row>
    <row r="509" s="2" customFormat="1">
      <c r="A509" s="39"/>
      <c r="B509" s="40"/>
      <c r="C509" s="41"/>
      <c r="D509" s="224" t="s">
        <v>136</v>
      </c>
      <c r="E509" s="41"/>
      <c r="F509" s="225" t="s">
        <v>1228</v>
      </c>
      <c r="G509" s="41"/>
      <c r="H509" s="41"/>
      <c r="I509" s="221"/>
      <c r="J509" s="41"/>
      <c r="K509" s="41"/>
      <c r="L509" s="45"/>
      <c r="M509" s="222"/>
      <c r="N509" s="223"/>
      <c r="O509" s="85"/>
      <c r="P509" s="85"/>
      <c r="Q509" s="85"/>
      <c r="R509" s="85"/>
      <c r="S509" s="85"/>
      <c r="T509" s="86"/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T509" s="18" t="s">
        <v>136</v>
      </c>
      <c r="AU509" s="18" t="s">
        <v>79</v>
      </c>
    </row>
    <row r="510" s="15" customFormat="1">
      <c r="A510" s="15"/>
      <c r="B510" s="258"/>
      <c r="C510" s="259"/>
      <c r="D510" s="219" t="s">
        <v>144</v>
      </c>
      <c r="E510" s="260" t="s">
        <v>19</v>
      </c>
      <c r="F510" s="261" t="s">
        <v>1003</v>
      </c>
      <c r="G510" s="259"/>
      <c r="H510" s="260" t="s">
        <v>19</v>
      </c>
      <c r="I510" s="262"/>
      <c r="J510" s="259"/>
      <c r="K510" s="259"/>
      <c r="L510" s="263"/>
      <c r="M510" s="264"/>
      <c r="N510" s="265"/>
      <c r="O510" s="265"/>
      <c r="P510" s="265"/>
      <c r="Q510" s="265"/>
      <c r="R510" s="265"/>
      <c r="S510" s="265"/>
      <c r="T510" s="266"/>
      <c r="U510" s="15"/>
      <c r="V510" s="15"/>
      <c r="W510" s="15"/>
      <c r="X510" s="15"/>
      <c r="Y510" s="15"/>
      <c r="Z510" s="15"/>
      <c r="AA510" s="15"/>
      <c r="AB510" s="15"/>
      <c r="AC510" s="15"/>
      <c r="AD510" s="15"/>
      <c r="AE510" s="15"/>
      <c r="AT510" s="267" t="s">
        <v>144</v>
      </c>
      <c r="AU510" s="267" t="s">
        <v>79</v>
      </c>
      <c r="AV510" s="15" t="s">
        <v>77</v>
      </c>
      <c r="AW510" s="15" t="s">
        <v>31</v>
      </c>
      <c r="AX510" s="15" t="s">
        <v>69</v>
      </c>
      <c r="AY510" s="267" t="s">
        <v>125</v>
      </c>
    </row>
    <row r="511" s="13" customFormat="1">
      <c r="A511" s="13"/>
      <c r="B511" s="226"/>
      <c r="C511" s="227"/>
      <c r="D511" s="219" t="s">
        <v>144</v>
      </c>
      <c r="E511" s="228" t="s">
        <v>19</v>
      </c>
      <c r="F511" s="229" t="s">
        <v>1229</v>
      </c>
      <c r="G511" s="227"/>
      <c r="H511" s="230">
        <v>6.9039999999999999</v>
      </c>
      <c r="I511" s="231"/>
      <c r="J511" s="227"/>
      <c r="K511" s="227"/>
      <c r="L511" s="232"/>
      <c r="M511" s="233"/>
      <c r="N511" s="234"/>
      <c r="O511" s="234"/>
      <c r="P511" s="234"/>
      <c r="Q511" s="234"/>
      <c r="R511" s="234"/>
      <c r="S511" s="234"/>
      <c r="T511" s="235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6" t="s">
        <v>144</v>
      </c>
      <c r="AU511" s="236" t="s">
        <v>79</v>
      </c>
      <c r="AV511" s="13" t="s">
        <v>79</v>
      </c>
      <c r="AW511" s="13" t="s">
        <v>31</v>
      </c>
      <c r="AX511" s="13" t="s">
        <v>69</v>
      </c>
      <c r="AY511" s="236" t="s">
        <v>125</v>
      </c>
    </row>
    <row r="512" s="13" customFormat="1">
      <c r="A512" s="13"/>
      <c r="B512" s="226"/>
      <c r="C512" s="227"/>
      <c r="D512" s="219" t="s">
        <v>144</v>
      </c>
      <c r="E512" s="228" t="s">
        <v>19</v>
      </c>
      <c r="F512" s="229" t="s">
        <v>1230</v>
      </c>
      <c r="G512" s="227"/>
      <c r="H512" s="230">
        <v>5.915</v>
      </c>
      <c r="I512" s="231"/>
      <c r="J512" s="227"/>
      <c r="K512" s="227"/>
      <c r="L512" s="232"/>
      <c r="M512" s="233"/>
      <c r="N512" s="234"/>
      <c r="O512" s="234"/>
      <c r="P512" s="234"/>
      <c r="Q512" s="234"/>
      <c r="R512" s="234"/>
      <c r="S512" s="234"/>
      <c r="T512" s="235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36" t="s">
        <v>144</v>
      </c>
      <c r="AU512" s="236" t="s">
        <v>79</v>
      </c>
      <c r="AV512" s="13" t="s">
        <v>79</v>
      </c>
      <c r="AW512" s="13" t="s">
        <v>31</v>
      </c>
      <c r="AX512" s="13" t="s">
        <v>69</v>
      </c>
      <c r="AY512" s="236" t="s">
        <v>125</v>
      </c>
    </row>
    <row r="513" s="14" customFormat="1">
      <c r="A513" s="14"/>
      <c r="B513" s="237"/>
      <c r="C513" s="238"/>
      <c r="D513" s="219" t="s">
        <v>144</v>
      </c>
      <c r="E513" s="239" t="s">
        <v>19</v>
      </c>
      <c r="F513" s="240" t="s">
        <v>166</v>
      </c>
      <c r="G513" s="238"/>
      <c r="H513" s="241">
        <v>12.818999999999999</v>
      </c>
      <c r="I513" s="242"/>
      <c r="J513" s="238"/>
      <c r="K513" s="238"/>
      <c r="L513" s="243"/>
      <c r="M513" s="244"/>
      <c r="N513" s="245"/>
      <c r="O513" s="245"/>
      <c r="P513" s="245"/>
      <c r="Q513" s="245"/>
      <c r="R513" s="245"/>
      <c r="S513" s="245"/>
      <c r="T513" s="246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47" t="s">
        <v>144</v>
      </c>
      <c r="AU513" s="247" t="s">
        <v>79</v>
      </c>
      <c r="AV513" s="14" t="s">
        <v>132</v>
      </c>
      <c r="AW513" s="14" t="s">
        <v>31</v>
      </c>
      <c r="AX513" s="14" t="s">
        <v>77</v>
      </c>
      <c r="AY513" s="247" t="s">
        <v>125</v>
      </c>
    </row>
    <row r="514" s="2" customFormat="1" ht="16.5" customHeight="1">
      <c r="A514" s="39"/>
      <c r="B514" s="40"/>
      <c r="C514" s="206" t="s">
        <v>1231</v>
      </c>
      <c r="D514" s="206" t="s">
        <v>127</v>
      </c>
      <c r="E514" s="207" t="s">
        <v>1232</v>
      </c>
      <c r="F514" s="208" t="s">
        <v>1233</v>
      </c>
      <c r="G514" s="209" t="s">
        <v>130</v>
      </c>
      <c r="H514" s="210">
        <v>10.199999999999999</v>
      </c>
      <c r="I514" s="211"/>
      <c r="J514" s="212">
        <f>ROUND(I514*H514,2)</f>
        <v>0</v>
      </c>
      <c r="K514" s="208" t="s">
        <v>131</v>
      </c>
      <c r="L514" s="45"/>
      <c r="M514" s="213" t="s">
        <v>19</v>
      </c>
      <c r="N514" s="214" t="s">
        <v>40</v>
      </c>
      <c r="O514" s="85"/>
      <c r="P514" s="215">
        <f>O514*H514</f>
        <v>0</v>
      </c>
      <c r="Q514" s="215">
        <v>0.00046000000000000001</v>
      </c>
      <c r="R514" s="215">
        <f>Q514*H514</f>
        <v>0.004692</v>
      </c>
      <c r="S514" s="215">
        <v>0</v>
      </c>
      <c r="T514" s="216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17" t="s">
        <v>132</v>
      </c>
      <c r="AT514" s="217" t="s">
        <v>127</v>
      </c>
      <c r="AU514" s="217" t="s">
        <v>79</v>
      </c>
      <c r="AY514" s="18" t="s">
        <v>125</v>
      </c>
      <c r="BE514" s="218">
        <f>IF(N514="základní",J514,0)</f>
        <v>0</v>
      </c>
      <c r="BF514" s="218">
        <f>IF(N514="snížená",J514,0)</f>
        <v>0</v>
      </c>
      <c r="BG514" s="218">
        <f>IF(N514="zákl. přenesená",J514,0)</f>
        <v>0</v>
      </c>
      <c r="BH514" s="218">
        <f>IF(N514="sníž. přenesená",J514,0)</f>
        <v>0</v>
      </c>
      <c r="BI514" s="218">
        <f>IF(N514="nulová",J514,0)</f>
        <v>0</v>
      </c>
      <c r="BJ514" s="18" t="s">
        <v>77</v>
      </c>
      <c r="BK514" s="218">
        <f>ROUND(I514*H514,2)</f>
        <v>0</v>
      </c>
      <c r="BL514" s="18" t="s">
        <v>132</v>
      </c>
      <c r="BM514" s="217" t="s">
        <v>1234</v>
      </c>
    </row>
    <row r="515" s="2" customFormat="1">
      <c r="A515" s="39"/>
      <c r="B515" s="40"/>
      <c r="C515" s="41"/>
      <c r="D515" s="219" t="s">
        <v>134</v>
      </c>
      <c r="E515" s="41"/>
      <c r="F515" s="220" t="s">
        <v>1235</v>
      </c>
      <c r="G515" s="41"/>
      <c r="H515" s="41"/>
      <c r="I515" s="221"/>
      <c r="J515" s="41"/>
      <c r="K515" s="41"/>
      <c r="L515" s="45"/>
      <c r="M515" s="222"/>
      <c r="N515" s="223"/>
      <c r="O515" s="85"/>
      <c r="P515" s="85"/>
      <c r="Q515" s="85"/>
      <c r="R515" s="85"/>
      <c r="S515" s="85"/>
      <c r="T515" s="86"/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T515" s="18" t="s">
        <v>134</v>
      </c>
      <c r="AU515" s="18" t="s">
        <v>79</v>
      </c>
    </row>
    <row r="516" s="2" customFormat="1">
      <c r="A516" s="39"/>
      <c r="B516" s="40"/>
      <c r="C516" s="41"/>
      <c r="D516" s="224" t="s">
        <v>136</v>
      </c>
      <c r="E516" s="41"/>
      <c r="F516" s="225" t="s">
        <v>1236</v>
      </c>
      <c r="G516" s="41"/>
      <c r="H516" s="41"/>
      <c r="I516" s="221"/>
      <c r="J516" s="41"/>
      <c r="K516" s="41"/>
      <c r="L516" s="45"/>
      <c r="M516" s="222"/>
      <c r="N516" s="223"/>
      <c r="O516" s="85"/>
      <c r="P516" s="85"/>
      <c r="Q516" s="85"/>
      <c r="R516" s="85"/>
      <c r="S516" s="85"/>
      <c r="T516" s="86"/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T516" s="18" t="s">
        <v>136</v>
      </c>
      <c r="AU516" s="18" t="s">
        <v>79</v>
      </c>
    </row>
    <row r="517" s="13" customFormat="1">
      <c r="A517" s="13"/>
      <c r="B517" s="226"/>
      <c r="C517" s="227"/>
      <c r="D517" s="219" t="s">
        <v>144</v>
      </c>
      <c r="E517" s="228" t="s">
        <v>19</v>
      </c>
      <c r="F517" s="229" t="s">
        <v>1237</v>
      </c>
      <c r="G517" s="227"/>
      <c r="H517" s="230">
        <v>10.199999999999999</v>
      </c>
      <c r="I517" s="231"/>
      <c r="J517" s="227"/>
      <c r="K517" s="227"/>
      <c r="L517" s="232"/>
      <c r="M517" s="233"/>
      <c r="N517" s="234"/>
      <c r="O517" s="234"/>
      <c r="P517" s="234"/>
      <c r="Q517" s="234"/>
      <c r="R517" s="234"/>
      <c r="S517" s="234"/>
      <c r="T517" s="235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6" t="s">
        <v>144</v>
      </c>
      <c r="AU517" s="236" t="s">
        <v>79</v>
      </c>
      <c r="AV517" s="13" t="s">
        <v>79</v>
      </c>
      <c r="AW517" s="13" t="s">
        <v>31</v>
      </c>
      <c r="AX517" s="13" t="s">
        <v>77</v>
      </c>
      <c r="AY517" s="236" t="s">
        <v>125</v>
      </c>
    </row>
    <row r="518" s="12" customFormat="1" ht="22.8" customHeight="1">
      <c r="A518" s="12"/>
      <c r="B518" s="190"/>
      <c r="C518" s="191"/>
      <c r="D518" s="192" t="s">
        <v>68</v>
      </c>
      <c r="E518" s="204" t="s">
        <v>188</v>
      </c>
      <c r="F518" s="204" t="s">
        <v>413</v>
      </c>
      <c r="G518" s="191"/>
      <c r="H518" s="191"/>
      <c r="I518" s="194"/>
      <c r="J518" s="205">
        <f>BK518</f>
        <v>0</v>
      </c>
      <c r="K518" s="191"/>
      <c r="L518" s="196"/>
      <c r="M518" s="197"/>
      <c r="N518" s="198"/>
      <c r="O518" s="198"/>
      <c r="P518" s="199">
        <f>SUM(P519:P522)</f>
        <v>0</v>
      </c>
      <c r="Q518" s="198"/>
      <c r="R518" s="199">
        <f>SUM(R519:R522)</f>
        <v>0.02223</v>
      </c>
      <c r="S518" s="198"/>
      <c r="T518" s="200">
        <f>SUM(T519:T522)</f>
        <v>0</v>
      </c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R518" s="201" t="s">
        <v>77</v>
      </c>
      <c r="AT518" s="202" t="s">
        <v>68</v>
      </c>
      <c r="AU518" s="202" t="s">
        <v>77</v>
      </c>
      <c r="AY518" s="201" t="s">
        <v>125</v>
      </c>
      <c r="BK518" s="203">
        <f>SUM(BK519:BK522)</f>
        <v>0</v>
      </c>
    </row>
    <row r="519" s="2" customFormat="1" ht="16.5" customHeight="1">
      <c r="A519" s="39"/>
      <c r="B519" s="40"/>
      <c r="C519" s="206" t="s">
        <v>473</v>
      </c>
      <c r="D519" s="206" t="s">
        <v>127</v>
      </c>
      <c r="E519" s="207" t="s">
        <v>1238</v>
      </c>
      <c r="F519" s="208" t="s">
        <v>1239</v>
      </c>
      <c r="G519" s="209" t="s">
        <v>334</v>
      </c>
      <c r="H519" s="210">
        <v>1.8</v>
      </c>
      <c r="I519" s="211"/>
      <c r="J519" s="212">
        <f>ROUND(I519*H519,2)</f>
        <v>0</v>
      </c>
      <c r="K519" s="208" t="s">
        <v>131</v>
      </c>
      <c r="L519" s="45"/>
      <c r="M519" s="213" t="s">
        <v>19</v>
      </c>
      <c r="N519" s="214" t="s">
        <v>40</v>
      </c>
      <c r="O519" s="85"/>
      <c r="P519" s="215">
        <f>O519*H519</f>
        <v>0</v>
      </c>
      <c r="Q519" s="215">
        <v>0.01235</v>
      </c>
      <c r="R519" s="215">
        <f>Q519*H519</f>
        <v>0.02223</v>
      </c>
      <c r="S519" s="215">
        <v>0</v>
      </c>
      <c r="T519" s="216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17" t="s">
        <v>132</v>
      </c>
      <c r="AT519" s="217" t="s">
        <v>127</v>
      </c>
      <c r="AU519" s="217" t="s">
        <v>79</v>
      </c>
      <c r="AY519" s="18" t="s">
        <v>125</v>
      </c>
      <c r="BE519" s="218">
        <f>IF(N519="základní",J519,0)</f>
        <v>0</v>
      </c>
      <c r="BF519" s="218">
        <f>IF(N519="snížená",J519,0)</f>
        <v>0</v>
      </c>
      <c r="BG519" s="218">
        <f>IF(N519="zákl. přenesená",J519,0)</f>
        <v>0</v>
      </c>
      <c r="BH519" s="218">
        <f>IF(N519="sníž. přenesená",J519,0)</f>
        <v>0</v>
      </c>
      <c r="BI519" s="218">
        <f>IF(N519="nulová",J519,0)</f>
        <v>0</v>
      </c>
      <c r="BJ519" s="18" t="s">
        <v>77</v>
      </c>
      <c r="BK519" s="218">
        <f>ROUND(I519*H519,2)</f>
        <v>0</v>
      </c>
      <c r="BL519" s="18" t="s">
        <v>132</v>
      </c>
      <c r="BM519" s="217" t="s">
        <v>1240</v>
      </c>
    </row>
    <row r="520" s="2" customFormat="1">
      <c r="A520" s="39"/>
      <c r="B520" s="40"/>
      <c r="C520" s="41"/>
      <c r="D520" s="219" t="s">
        <v>134</v>
      </c>
      <c r="E520" s="41"/>
      <c r="F520" s="220" t="s">
        <v>1241</v>
      </c>
      <c r="G520" s="41"/>
      <c r="H520" s="41"/>
      <c r="I520" s="221"/>
      <c r="J520" s="41"/>
      <c r="K520" s="41"/>
      <c r="L520" s="45"/>
      <c r="M520" s="222"/>
      <c r="N520" s="223"/>
      <c r="O520" s="85"/>
      <c r="P520" s="85"/>
      <c r="Q520" s="85"/>
      <c r="R520" s="85"/>
      <c r="S520" s="85"/>
      <c r="T520" s="86"/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T520" s="18" t="s">
        <v>134</v>
      </c>
      <c r="AU520" s="18" t="s">
        <v>79</v>
      </c>
    </row>
    <row r="521" s="2" customFormat="1">
      <c r="A521" s="39"/>
      <c r="B521" s="40"/>
      <c r="C521" s="41"/>
      <c r="D521" s="224" t="s">
        <v>136</v>
      </c>
      <c r="E521" s="41"/>
      <c r="F521" s="225" t="s">
        <v>1242</v>
      </c>
      <c r="G521" s="41"/>
      <c r="H521" s="41"/>
      <c r="I521" s="221"/>
      <c r="J521" s="41"/>
      <c r="K521" s="41"/>
      <c r="L521" s="45"/>
      <c r="M521" s="222"/>
      <c r="N521" s="223"/>
      <c r="O521" s="85"/>
      <c r="P521" s="85"/>
      <c r="Q521" s="85"/>
      <c r="R521" s="85"/>
      <c r="S521" s="85"/>
      <c r="T521" s="86"/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T521" s="18" t="s">
        <v>136</v>
      </c>
      <c r="AU521" s="18" t="s">
        <v>79</v>
      </c>
    </row>
    <row r="522" s="13" customFormat="1">
      <c r="A522" s="13"/>
      <c r="B522" s="226"/>
      <c r="C522" s="227"/>
      <c r="D522" s="219" t="s">
        <v>144</v>
      </c>
      <c r="E522" s="228" t="s">
        <v>19</v>
      </c>
      <c r="F522" s="229" t="s">
        <v>1243</v>
      </c>
      <c r="G522" s="227"/>
      <c r="H522" s="230">
        <v>1.8</v>
      </c>
      <c r="I522" s="231"/>
      <c r="J522" s="227"/>
      <c r="K522" s="227"/>
      <c r="L522" s="232"/>
      <c r="M522" s="233"/>
      <c r="N522" s="234"/>
      <c r="O522" s="234"/>
      <c r="P522" s="234"/>
      <c r="Q522" s="234"/>
      <c r="R522" s="234"/>
      <c r="S522" s="234"/>
      <c r="T522" s="235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6" t="s">
        <v>144</v>
      </c>
      <c r="AU522" s="236" t="s">
        <v>79</v>
      </c>
      <c r="AV522" s="13" t="s">
        <v>79</v>
      </c>
      <c r="AW522" s="13" t="s">
        <v>31</v>
      </c>
      <c r="AX522" s="13" t="s">
        <v>77</v>
      </c>
      <c r="AY522" s="236" t="s">
        <v>125</v>
      </c>
    </row>
    <row r="523" s="12" customFormat="1" ht="22.8" customHeight="1">
      <c r="A523" s="12"/>
      <c r="B523" s="190"/>
      <c r="C523" s="191"/>
      <c r="D523" s="192" t="s">
        <v>68</v>
      </c>
      <c r="E523" s="204" t="s">
        <v>195</v>
      </c>
      <c r="F523" s="204" t="s">
        <v>443</v>
      </c>
      <c r="G523" s="191"/>
      <c r="H523" s="191"/>
      <c r="I523" s="194"/>
      <c r="J523" s="205">
        <f>BK523</f>
        <v>0</v>
      </c>
      <c r="K523" s="191"/>
      <c r="L523" s="196"/>
      <c r="M523" s="197"/>
      <c r="N523" s="198"/>
      <c r="O523" s="198"/>
      <c r="P523" s="199">
        <f>SUM(P524:P596)</f>
        <v>0</v>
      </c>
      <c r="Q523" s="198"/>
      <c r="R523" s="199">
        <f>SUM(R524:R596)</f>
        <v>16.861444000000002</v>
      </c>
      <c r="S523" s="198"/>
      <c r="T523" s="200">
        <f>SUM(T524:T596)</f>
        <v>0</v>
      </c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R523" s="201" t="s">
        <v>77</v>
      </c>
      <c r="AT523" s="202" t="s">
        <v>68</v>
      </c>
      <c r="AU523" s="202" t="s">
        <v>77</v>
      </c>
      <c r="AY523" s="201" t="s">
        <v>125</v>
      </c>
      <c r="BK523" s="203">
        <f>SUM(BK524:BK596)</f>
        <v>0</v>
      </c>
    </row>
    <row r="524" s="2" customFormat="1" ht="16.5" customHeight="1">
      <c r="A524" s="39"/>
      <c r="B524" s="40"/>
      <c r="C524" s="206" t="s">
        <v>1244</v>
      </c>
      <c r="D524" s="206" t="s">
        <v>127</v>
      </c>
      <c r="E524" s="207" t="s">
        <v>1245</v>
      </c>
      <c r="F524" s="208" t="s">
        <v>1246</v>
      </c>
      <c r="G524" s="209" t="s">
        <v>334</v>
      </c>
      <c r="H524" s="210">
        <v>34</v>
      </c>
      <c r="I524" s="211"/>
      <c r="J524" s="212">
        <f>ROUND(I524*H524,2)</f>
        <v>0</v>
      </c>
      <c r="K524" s="208" t="s">
        <v>131</v>
      </c>
      <c r="L524" s="45"/>
      <c r="M524" s="213" t="s">
        <v>19</v>
      </c>
      <c r="N524" s="214" t="s">
        <v>40</v>
      </c>
      <c r="O524" s="85"/>
      <c r="P524" s="215">
        <f>O524*H524</f>
        <v>0</v>
      </c>
      <c r="Q524" s="215">
        <v>0.00073999999999999999</v>
      </c>
      <c r="R524" s="215">
        <f>Q524*H524</f>
        <v>0.025159999999999998</v>
      </c>
      <c r="S524" s="215">
        <v>0</v>
      </c>
      <c r="T524" s="216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17" t="s">
        <v>132</v>
      </c>
      <c r="AT524" s="217" t="s">
        <v>127</v>
      </c>
      <c r="AU524" s="217" t="s">
        <v>79</v>
      </c>
      <c r="AY524" s="18" t="s">
        <v>125</v>
      </c>
      <c r="BE524" s="218">
        <f>IF(N524="základní",J524,0)</f>
        <v>0</v>
      </c>
      <c r="BF524" s="218">
        <f>IF(N524="snížená",J524,0)</f>
        <v>0</v>
      </c>
      <c r="BG524" s="218">
        <f>IF(N524="zákl. přenesená",J524,0)</f>
        <v>0</v>
      </c>
      <c r="BH524" s="218">
        <f>IF(N524="sníž. přenesená",J524,0)</f>
        <v>0</v>
      </c>
      <c r="BI524" s="218">
        <f>IF(N524="nulová",J524,0)</f>
        <v>0</v>
      </c>
      <c r="BJ524" s="18" t="s">
        <v>77</v>
      </c>
      <c r="BK524" s="218">
        <f>ROUND(I524*H524,2)</f>
        <v>0</v>
      </c>
      <c r="BL524" s="18" t="s">
        <v>132</v>
      </c>
      <c r="BM524" s="217" t="s">
        <v>1247</v>
      </c>
    </row>
    <row r="525" s="2" customFormat="1">
      <c r="A525" s="39"/>
      <c r="B525" s="40"/>
      <c r="C525" s="41"/>
      <c r="D525" s="219" t="s">
        <v>134</v>
      </c>
      <c r="E525" s="41"/>
      <c r="F525" s="220" t="s">
        <v>1246</v>
      </c>
      <c r="G525" s="41"/>
      <c r="H525" s="41"/>
      <c r="I525" s="221"/>
      <c r="J525" s="41"/>
      <c r="K525" s="41"/>
      <c r="L525" s="45"/>
      <c r="M525" s="222"/>
      <c r="N525" s="223"/>
      <c r="O525" s="85"/>
      <c r="P525" s="85"/>
      <c r="Q525" s="85"/>
      <c r="R525" s="85"/>
      <c r="S525" s="85"/>
      <c r="T525" s="86"/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T525" s="18" t="s">
        <v>134</v>
      </c>
      <c r="AU525" s="18" t="s">
        <v>79</v>
      </c>
    </row>
    <row r="526" s="2" customFormat="1">
      <c r="A526" s="39"/>
      <c r="B526" s="40"/>
      <c r="C526" s="41"/>
      <c r="D526" s="224" t="s">
        <v>136</v>
      </c>
      <c r="E526" s="41"/>
      <c r="F526" s="225" t="s">
        <v>1248</v>
      </c>
      <c r="G526" s="41"/>
      <c r="H526" s="41"/>
      <c r="I526" s="221"/>
      <c r="J526" s="41"/>
      <c r="K526" s="41"/>
      <c r="L526" s="45"/>
      <c r="M526" s="222"/>
      <c r="N526" s="223"/>
      <c r="O526" s="85"/>
      <c r="P526" s="85"/>
      <c r="Q526" s="85"/>
      <c r="R526" s="85"/>
      <c r="S526" s="85"/>
      <c r="T526" s="86"/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T526" s="18" t="s">
        <v>136</v>
      </c>
      <c r="AU526" s="18" t="s">
        <v>79</v>
      </c>
    </row>
    <row r="527" s="13" customFormat="1">
      <c r="A527" s="13"/>
      <c r="B527" s="226"/>
      <c r="C527" s="227"/>
      <c r="D527" s="219" t="s">
        <v>144</v>
      </c>
      <c r="E527" s="228" t="s">
        <v>19</v>
      </c>
      <c r="F527" s="229" t="s">
        <v>1249</v>
      </c>
      <c r="G527" s="227"/>
      <c r="H527" s="230">
        <v>34</v>
      </c>
      <c r="I527" s="231"/>
      <c r="J527" s="227"/>
      <c r="K527" s="227"/>
      <c r="L527" s="232"/>
      <c r="M527" s="233"/>
      <c r="N527" s="234"/>
      <c r="O527" s="234"/>
      <c r="P527" s="234"/>
      <c r="Q527" s="234"/>
      <c r="R527" s="234"/>
      <c r="S527" s="234"/>
      <c r="T527" s="235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6" t="s">
        <v>144</v>
      </c>
      <c r="AU527" s="236" t="s">
        <v>79</v>
      </c>
      <c r="AV527" s="13" t="s">
        <v>79</v>
      </c>
      <c r="AW527" s="13" t="s">
        <v>31</v>
      </c>
      <c r="AX527" s="13" t="s">
        <v>77</v>
      </c>
      <c r="AY527" s="236" t="s">
        <v>125</v>
      </c>
    </row>
    <row r="528" s="2" customFormat="1" ht="16.5" customHeight="1">
      <c r="A528" s="39"/>
      <c r="B528" s="40"/>
      <c r="C528" s="248" t="s">
        <v>1250</v>
      </c>
      <c r="D528" s="248" t="s">
        <v>292</v>
      </c>
      <c r="E528" s="249" t="s">
        <v>1251</v>
      </c>
      <c r="F528" s="250" t="s">
        <v>1252</v>
      </c>
      <c r="G528" s="251" t="s">
        <v>301</v>
      </c>
      <c r="H528" s="252">
        <v>34</v>
      </c>
      <c r="I528" s="253"/>
      <c r="J528" s="254">
        <f>ROUND(I528*H528,2)</f>
        <v>0</v>
      </c>
      <c r="K528" s="250" t="s">
        <v>131</v>
      </c>
      <c r="L528" s="255"/>
      <c r="M528" s="256" t="s">
        <v>19</v>
      </c>
      <c r="N528" s="257" t="s">
        <v>40</v>
      </c>
      <c r="O528" s="85"/>
      <c r="P528" s="215">
        <f>O528*H528</f>
        <v>0</v>
      </c>
      <c r="Q528" s="215">
        <v>0.063</v>
      </c>
      <c r="R528" s="215">
        <f>Q528*H528</f>
        <v>2.1419999999999999</v>
      </c>
      <c r="S528" s="215">
        <v>0</v>
      </c>
      <c r="T528" s="216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17" t="s">
        <v>188</v>
      </c>
      <c r="AT528" s="217" t="s">
        <v>292</v>
      </c>
      <c r="AU528" s="217" t="s">
        <v>79</v>
      </c>
      <c r="AY528" s="18" t="s">
        <v>125</v>
      </c>
      <c r="BE528" s="218">
        <f>IF(N528="základní",J528,0)</f>
        <v>0</v>
      </c>
      <c r="BF528" s="218">
        <f>IF(N528="snížená",J528,0)</f>
        <v>0</v>
      </c>
      <c r="BG528" s="218">
        <f>IF(N528="zákl. přenesená",J528,0)</f>
        <v>0</v>
      </c>
      <c r="BH528" s="218">
        <f>IF(N528="sníž. přenesená",J528,0)</f>
        <v>0</v>
      </c>
      <c r="BI528" s="218">
        <f>IF(N528="nulová",J528,0)</f>
        <v>0</v>
      </c>
      <c r="BJ528" s="18" t="s">
        <v>77</v>
      </c>
      <c r="BK528" s="218">
        <f>ROUND(I528*H528,2)</f>
        <v>0</v>
      </c>
      <c r="BL528" s="18" t="s">
        <v>132</v>
      </c>
      <c r="BM528" s="217" t="s">
        <v>1253</v>
      </c>
    </row>
    <row r="529" s="2" customFormat="1">
      <c r="A529" s="39"/>
      <c r="B529" s="40"/>
      <c r="C529" s="41"/>
      <c r="D529" s="219" t="s">
        <v>134</v>
      </c>
      <c r="E529" s="41"/>
      <c r="F529" s="220" t="s">
        <v>1252</v>
      </c>
      <c r="G529" s="41"/>
      <c r="H529" s="41"/>
      <c r="I529" s="221"/>
      <c r="J529" s="41"/>
      <c r="K529" s="41"/>
      <c r="L529" s="45"/>
      <c r="M529" s="222"/>
      <c r="N529" s="223"/>
      <c r="O529" s="85"/>
      <c r="P529" s="85"/>
      <c r="Q529" s="85"/>
      <c r="R529" s="85"/>
      <c r="S529" s="85"/>
      <c r="T529" s="86"/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T529" s="18" t="s">
        <v>134</v>
      </c>
      <c r="AU529" s="18" t="s">
        <v>79</v>
      </c>
    </row>
    <row r="530" s="2" customFormat="1" ht="16.5" customHeight="1">
      <c r="A530" s="39"/>
      <c r="B530" s="40"/>
      <c r="C530" s="206" t="s">
        <v>1254</v>
      </c>
      <c r="D530" s="206" t="s">
        <v>127</v>
      </c>
      <c r="E530" s="207" t="s">
        <v>1255</v>
      </c>
      <c r="F530" s="208" t="s">
        <v>1256</v>
      </c>
      <c r="G530" s="209" t="s">
        <v>301</v>
      </c>
      <c r="H530" s="210">
        <v>2</v>
      </c>
      <c r="I530" s="211"/>
      <c r="J530" s="212">
        <f>ROUND(I530*H530,2)</f>
        <v>0</v>
      </c>
      <c r="K530" s="208" t="s">
        <v>131</v>
      </c>
      <c r="L530" s="45"/>
      <c r="M530" s="213" t="s">
        <v>19</v>
      </c>
      <c r="N530" s="214" t="s">
        <v>40</v>
      </c>
      <c r="O530" s="85"/>
      <c r="P530" s="215">
        <f>O530*H530</f>
        <v>0</v>
      </c>
      <c r="Q530" s="215">
        <v>0.081119999999999998</v>
      </c>
      <c r="R530" s="215">
        <f>Q530*H530</f>
        <v>0.16224</v>
      </c>
      <c r="S530" s="215">
        <v>0</v>
      </c>
      <c r="T530" s="216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17" t="s">
        <v>132</v>
      </c>
      <c r="AT530" s="217" t="s">
        <v>127</v>
      </c>
      <c r="AU530" s="217" t="s">
        <v>79</v>
      </c>
      <c r="AY530" s="18" t="s">
        <v>125</v>
      </c>
      <c r="BE530" s="218">
        <f>IF(N530="základní",J530,0)</f>
        <v>0</v>
      </c>
      <c r="BF530" s="218">
        <f>IF(N530="snížená",J530,0)</f>
        <v>0</v>
      </c>
      <c r="BG530" s="218">
        <f>IF(N530="zákl. přenesená",J530,0)</f>
        <v>0</v>
      </c>
      <c r="BH530" s="218">
        <f>IF(N530="sníž. přenesená",J530,0)</f>
        <v>0</v>
      </c>
      <c r="BI530" s="218">
        <f>IF(N530="nulová",J530,0)</f>
        <v>0</v>
      </c>
      <c r="BJ530" s="18" t="s">
        <v>77</v>
      </c>
      <c r="BK530" s="218">
        <f>ROUND(I530*H530,2)</f>
        <v>0</v>
      </c>
      <c r="BL530" s="18" t="s">
        <v>132</v>
      </c>
      <c r="BM530" s="217" t="s">
        <v>1257</v>
      </c>
    </row>
    <row r="531" s="2" customFormat="1">
      <c r="A531" s="39"/>
      <c r="B531" s="40"/>
      <c r="C531" s="41"/>
      <c r="D531" s="219" t="s">
        <v>134</v>
      </c>
      <c r="E531" s="41"/>
      <c r="F531" s="220" t="s">
        <v>1258</v>
      </c>
      <c r="G531" s="41"/>
      <c r="H531" s="41"/>
      <c r="I531" s="221"/>
      <c r="J531" s="41"/>
      <c r="K531" s="41"/>
      <c r="L531" s="45"/>
      <c r="M531" s="222"/>
      <c r="N531" s="223"/>
      <c r="O531" s="85"/>
      <c r="P531" s="85"/>
      <c r="Q531" s="85"/>
      <c r="R531" s="85"/>
      <c r="S531" s="85"/>
      <c r="T531" s="86"/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T531" s="18" t="s">
        <v>134</v>
      </c>
      <c r="AU531" s="18" t="s">
        <v>79</v>
      </c>
    </row>
    <row r="532" s="2" customFormat="1">
      <c r="A532" s="39"/>
      <c r="B532" s="40"/>
      <c r="C532" s="41"/>
      <c r="D532" s="224" t="s">
        <v>136</v>
      </c>
      <c r="E532" s="41"/>
      <c r="F532" s="225" t="s">
        <v>1259</v>
      </c>
      <c r="G532" s="41"/>
      <c r="H532" s="41"/>
      <c r="I532" s="221"/>
      <c r="J532" s="41"/>
      <c r="K532" s="41"/>
      <c r="L532" s="45"/>
      <c r="M532" s="222"/>
      <c r="N532" s="223"/>
      <c r="O532" s="85"/>
      <c r="P532" s="85"/>
      <c r="Q532" s="85"/>
      <c r="R532" s="85"/>
      <c r="S532" s="85"/>
      <c r="T532" s="86"/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T532" s="18" t="s">
        <v>136</v>
      </c>
      <c r="AU532" s="18" t="s">
        <v>79</v>
      </c>
    </row>
    <row r="533" s="2" customFormat="1" ht="16.5" customHeight="1">
      <c r="A533" s="39"/>
      <c r="B533" s="40"/>
      <c r="C533" s="206" t="s">
        <v>1260</v>
      </c>
      <c r="D533" s="206" t="s">
        <v>127</v>
      </c>
      <c r="E533" s="207" t="s">
        <v>1261</v>
      </c>
      <c r="F533" s="208" t="s">
        <v>1262</v>
      </c>
      <c r="G533" s="209" t="s">
        <v>334</v>
      </c>
      <c r="H533" s="210">
        <v>75.700000000000003</v>
      </c>
      <c r="I533" s="211"/>
      <c r="J533" s="212">
        <f>ROUND(I533*H533,2)</f>
        <v>0</v>
      </c>
      <c r="K533" s="208" t="s">
        <v>131</v>
      </c>
      <c r="L533" s="45"/>
      <c r="M533" s="213" t="s">
        <v>19</v>
      </c>
      <c r="N533" s="214" t="s">
        <v>40</v>
      </c>
      <c r="O533" s="85"/>
      <c r="P533" s="215">
        <f>O533*H533</f>
        <v>0</v>
      </c>
      <c r="Q533" s="215">
        <v>0.1295</v>
      </c>
      <c r="R533" s="215">
        <f>Q533*H533</f>
        <v>9.8031500000000005</v>
      </c>
      <c r="S533" s="215">
        <v>0</v>
      </c>
      <c r="T533" s="216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17" t="s">
        <v>132</v>
      </c>
      <c r="AT533" s="217" t="s">
        <v>127</v>
      </c>
      <c r="AU533" s="217" t="s">
        <v>79</v>
      </c>
      <c r="AY533" s="18" t="s">
        <v>125</v>
      </c>
      <c r="BE533" s="218">
        <f>IF(N533="základní",J533,0)</f>
        <v>0</v>
      </c>
      <c r="BF533" s="218">
        <f>IF(N533="snížená",J533,0)</f>
        <v>0</v>
      </c>
      <c r="BG533" s="218">
        <f>IF(N533="zákl. přenesená",J533,0)</f>
        <v>0</v>
      </c>
      <c r="BH533" s="218">
        <f>IF(N533="sníž. přenesená",J533,0)</f>
        <v>0</v>
      </c>
      <c r="BI533" s="218">
        <f>IF(N533="nulová",J533,0)</f>
        <v>0</v>
      </c>
      <c r="BJ533" s="18" t="s">
        <v>77</v>
      </c>
      <c r="BK533" s="218">
        <f>ROUND(I533*H533,2)</f>
        <v>0</v>
      </c>
      <c r="BL533" s="18" t="s">
        <v>132</v>
      </c>
      <c r="BM533" s="217" t="s">
        <v>1263</v>
      </c>
    </row>
    <row r="534" s="2" customFormat="1">
      <c r="A534" s="39"/>
      <c r="B534" s="40"/>
      <c r="C534" s="41"/>
      <c r="D534" s="219" t="s">
        <v>134</v>
      </c>
      <c r="E534" s="41"/>
      <c r="F534" s="220" t="s">
        <v>1264</v>
      </c>
      <c r="G534" s="41"/>
      <c r="H534" s="41"/>
      <c r="I534" s="221"/>
      <c r="J534" s="41"/>
      <c r="K534" s="41"/>
      <c r="L534" s="45"/>
      <c r="M534" s="222"/>
      <c r="N534" s="223"/>
      <c r="O534" s="85"/>
      <c r="P534" s="85"/>
      <c r="Q534" s="85"/>
      <c r="R534" s="85"/>
      <c r="S534" s="85"/>
      <c r="T534" s="86"/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T534" s="18" t="s">
        <v>134</v>
      </c>
      <c r="AU534" s="18" t="s">
        <v>79</v>
      </c>
    </row>
    <row r="535" s="2" customFormat="1">
      <c r="A535" s="39"/>
      <c r="B535" s="40"/>
      <c r="C535" s="41"/>
      <c r="D535" s="224" t="s">
        <v>136</v>
      </c>
      <c r="E535" s="41"/>
      <c r="F535" s="225" t="s">
        <v>1265</v>
      </c>
      <c r="G535" s="41"/>
      <c r="H535" s="41"/>
      <c r="I535" s="221"/>
      <c r="J535" s="41"/>
      <c r="K535" s="41"/>
      <c r="L535" s="45"/>
      <c r="M535" s="222"/>
      <c r="N535" s="223"/>
      <c r="O535" s="85"/>
      <c r="P535" s="85"/>
      <c r="Q535" s="85"/>
      <c r="R535" s="85"/>
      <c r="S535" s="85"/>
      <c r="T535" s="86"/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T535" s="18" t="s">
        <v>136</v>
      </c>
      <c r="AU535" s="18" t="s">
        <v>79</v>
      </c>
    </row>
    <row r="536" s="15" customFormat="1">
      <c r="A536" s="15"/>
      <c r="B536" s="258"/>
      <c r="C536" s="259"/>
      <c r="D536" s="219" t="s">
        <v>144</v>
      </c>
      <c r="E536" s="260" t="s">
        <v>19</v>
      </c>
      <c r="F536" s="261" t="s">
        <v>1266</v>
      </c>
      <c r="G536" s="259"/>
      <c r="H536" s="260" t="s">
        <v>19</v>
      </c>
      <c r="I536" s="262"/>
      <c r="J536" s="259"/>
      <c r="K536" s="259"/>
      <c r="L536" s="263"/>
      <c r="M536" s="264"/>
      <c r="N536" s="265"/>
      <c r="O536" s="265"/>
      <c r="P536" s="265"/>
      <c r="Q536" s="265"/>
      <c r="R536" s="265"/>
      <c r="S536" s="265"/>
      <c r="T536" s="266"/>
      <c r="U536" s="15"/>
      <c r="V536" s="15"/>
      <c r="W536" s="15"/>
      <c r="X536" s="15"/>
      <c r="Y536" s="15"/>
      <c r="Z536" s="15"/>
      <c r="AA536" s="15"/>
      <c r="AB536" s="15"/>
      <c r="AC536" s="15"/>
      <c r="AD536" s="15"/>
      <c r="AE536" s="15"/>
      <c r="AT536" s="267" t="s">
        <v>144</v>
      </c>
      <c r="AU536" s="267" t="s">
        <v>79</v>
      </c>
      <c r="AV536" s="15" t="s">
        <v>77</v>
      </c>
      <c r="AW536" s="15" t="s">
        <v>31</v>
      </c>
      <c r="AX536" s="15" t="s">
        <v>69</v>
      </c>
      <c r="AY536" s="267" t="s">
        <v>125</v>
      </c>
    </row>
    <row r="537" s="13" customFormat="1">
      <c r="A537" s="13"/>
      <c r="B537" s="226"/>
      <c r="C537" s="227"/>
      <c r="D537" s="219" t="s">
        <v>144</v>
      </c>
      <c r="E537" s="228" t="s">
        <v>19</v>
      </c>
      <c r="F537" s="229" t="s">
        <v>1267</v>
      </c>
      <c r="G537" s="227"/>
      <c r="H537" s="230">
        <v>39.799999999999997</v>
      </c>
      <c r="I537" s="231"/>
      <c r="J537" s="227"/>
      <c r="K537" s="227"/>
      <c r="L537" s="232"/>
      <c r="M537" s="233"/>
      <c r="N537" s="234"/>
      <c r="O537" s="234"/>
      <c r="P537" s="234"/>
      <c r="Q537" s="234"/>
      <c r="R537" s="234"/>
      <c r="S537" s="234"/>
      <c r="T537" s="235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36" t="s">
        <v>144</v>
      </c>
      <c r="AU537" s="236" t="s">
        <v>79</v>
      </c>
      <c r="AV537" s="13" t="s">
        <v>79</v>
      </c>
      <c r="AW537" s="13" t="s">
        <v>31</v>
      </c>
      <c r="AX537" s="13" t="s">
        <v>69</v>
      </c>
      <c r="AY537" s="236" t="s">
        <v>125</v>
      </c>
    </row>
    <row r="538" s="13" customFormat="1">
      <c r="A538" s="13"/>
      <c r="B538" s="226"/>
      <c r="C538" s="227"/>
      <c r="D538" s="219" t="s">
        <v>144</v>
      </c>
      <c r="E538" s="228" t="s">
        <v>19</v>
      </c>
      <c r="F538" s="229" t="s">
        <v>1268</v>
      </c>
      <c r="G538" s="227"/>
      <c r="H538" s="230">
        <v>23.600000000000001</v>
      </c>
      <c r="I538" s="231"/>
      <c r="J538" s="227"/>
      <c r="K538" s="227"/>
      <c r="L538" s="232"/>
      <c r="M538" s="233"/>
      <c r="N538" s="234"/>
      <c r="O538" s="234"/>
      <c r="P538" s="234"/>
      <c r="Q538" s="234"/>
      <c r="R538" s="234"/>
      <c r="S538" s="234"/>
      <c r="T538" s="235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36" t="s">
        <v>144</v>
      </c>
      <c r="AU538" s="236" t="s">
        <v>79</v>
      </c>
      <c r="AV538" s="13" t="s">
        <v>79</v>
      </c>
      <c r="AW538" s="13" t="s">
        <v>31</v>
      </c>
      <c r="AX538" s="13" t="s">
        <v>69</v>
      </c>
      <c r="AY538" s="236" t="s">
        <v>125</v>
      </c>
    </row>
    <row r="539" s="13" customFormat="1">
      <c r="A539" s="13"/>
      <c r="B539" s="226"/>
      <c r="C539" s="227"/>
      <c r="D539" s="219" t="s">
        <v>144</v>
      </c>
      <c r="E539" s="228" t="s">
        <v>19</v>
      </c>
      <c r="F539" s="229" t="s">
        <v>1269</v>
      </c>
      <c r="G539" s="227"/>
      <c r="H539" s="230">
        <v>12.300000000000001</v>
      </c>
      <c r="I539" s="231"/>
      <c r="J539" s="227"/>
      <c r="K539" s="227"/>
      <c r="L539" s="232"/>
      <c r="M539" s="233"/>
      <c r="N539" s="234"/>
      <c r="O539" s="234"/>
      <c r="P539" s="234"/>
      <c r="Q539" s="234"/>
      <c r="R539" s="234"/>
      <c r="S539" s="234"/>
      <c r="T539" s="235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36" t="s">
        <v>144</v>
      </c>
      <c r="AU539" s="236" t="s">
        <v>79</v>
      </c>
      <c r="AV539" s="13" t="s">
        <v>79</v>
      </c>
      <c r="AW539" s="13" t="s">
        <v>31</v>
      </c>
      <c r="AX539" s="13" t="s">
        <v>69</v>
      </c>
      <c r="AY539" s="236" t="s">
        <v>125</v>
      </c>
    </row>
    <row r="540" s="14" customFormat="1">
      <c r="A540" s="14"/>
      <c r="B540" s="237"/>
      <c r="C540" s="238"/>
      <c r="D540" s="219" t="s">
        <v>144</v>
      </c>
      <c r="E540" s="239" t="s">
        <v>19</v>
      </c>
      <c r="F540" s="240" t="s">
        <v>166</v>
      </c>
      <c r="G540" s="238"/>
      <c r="H540" s="241">
        <v>75.700000000000003</v>
      </c>
      <c r="I540" s="242"/>
      <c r="J540" s="238"/>
      <c r="K540" s="238"/>
      <c r="L540" s="243"/>
      <c r="M540" s="244"/>
      <c r="N540" s="245"/>
      <c r="O540" s="245"/>
      <c r="P540" s="245"/>
      <c r="Q540" s="245"/>
      <c r="R540" s="245"/>
      <c r="S540" s="245"/>
      <c r="T540" s="246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47" t="s">
        <v>144</v>
      </c>
      <c r="AU540" s="247" t="s">
        <v>79</v>
      </c>
      <c r="AV540" s="14" t="s">
        <v>132</v>
      </c>
      <c r="AW540" s="14" t="s">
        <v>31</v>
      </c>
      <c r="AX540" s="14" t="s">
        <v>77</v>
      </c>
      <c r="AY540" s="247" t="s">
        <v>125</v>
      </c>
    </row>
    <row r="541" s="2" customFormat="1" ht="16.5" customHeight="1">
      <c r="A541" s="39"/>
      <c r="B541" s="40"/>
      <c r="C541" s="248" t="s">
        <v>1270</v>
      </c>
      <c r="D541" s="248" t="s">
        <v>292</v>
      </c>
      <c r="E541" s="249" t="s">
        <v>1271</v>
      </c>
      <c r="F541" s="250" t="s">
        <v>1272</v>
      </c>
      <c r="G541" s="251" t="s">
        <v>334</v>
      </c>
      <c r="H541" s="252">
        <v>75.700000000000003</v>
      </c>
      <c r="I541" s="253"/>
      <c r="J541" s="254">
        <f>ROUND(I541*H541,2)</f>
        <v>0</v>
      </c>
      <c r="K541" s="250" t="s">
        <v>131</v>
      </c>
      <c r="L541" s="255"/>
      <c r="M541" s="256" t="s">
        <v>19</v>
      </c>
      <c r="N541" s="257" t="s">
        <v>40</v>
      </c>
      <c r="O541" s="85"/>
      <c r="P541" s="215">
        <f>O541*H541</f>
        <v>0</v>
      </c>
      <c r="Q541" s="215">
        <v>0.056120000000000003</v>
      </c>
      <c r="R541" s="215">
        <f>Q541*H541</f>
        <v>4.2482840000000008</v>
      </c>
      <c r="S541" s="215">
        <v>0</v>
      </c>
      <c r="T541" s="216">
        <f>S541*H541</f>
        <v>0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17" t="s">
        <v>188</v>
      </c>
      <c r="AT541" s="217" t="s">
        <v>292</v>
      </c>
      <c r="AU541" s="217" t="s">
        <v>79</v>
      </c>
      <c r="AY541" s="18" t="s">
        <v>125</v>
      </c>
      <c r="BE541" s="218">
        <f>IF(N541="základní",J541,0)</f>
        <v>0</v>
      </c>
      <c r="BF541" s="218">
        <f>IF(N541="snížená",J541,0)</f>
        <v>0</v>
      </c>
      <c r="BG541" s="218">
        <f>IF(N541="zákl. přenesená",J541,0)</f>
        <v>0</v>
      </c>
      <c r="BH541" s="218">
        <f>IF(N541="sníž. přenesená",J541,0)</f>
        <v>0</v>
      </c>
      <c r="BI541" s="218">
        <f>IF(N541="nulová",J541,0)</f>
        <v>0</v>
      </c>
      <c r="BJ541" s="18" t="s">
        <v>77</v>
      </c>
      <c r="BK541" s="218">
        <f>ROUND(I541*H541,2)</f>
        <v>0</v>
      </c>
      <c r="BL541" s="18" t="s">
        <v>132</v>
      </c>
      <c r="BM541" s="217" t="s">
        <v>1273</v>
      </c>
    </row>
    <row r="542" s="2" customFormat="1">
      <c r="A542" s="39"/>
      <c r="B542" s="40"/>
      <c r="C542" s="41"/>
      <c r="D542" s="219" t="s">
        <v>134</v>
      </c>
      <c r="E542" s="41"/>
      <c r="F542" s="220" t="s">
        <v>1272</v>
      </c>
      <c r="G542" s="41"/>
      <c r="H542" s="41"/>
      <c r="I542" s="221"/>
      <c r="J542" s="41"/>
      <c r="K542" s="41"/>
      <c r="L542" s="45"/>
      <c r="M542" s="222"/>
      <c r="N542" s="223"/>
      <c r="O542" s="85"/>
      <c r="P542" s="85"/>
      <c r="Q542" s="85"/>
      <c r="R542" s="85"/>
      <c r="S542" s="85"/>
      <c r="T542" s="86"/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T542" s="18" t="s">
        <v>134</v>
      </c>
      <c r="AU542" s="18" t="s">
        <v>79</v>
      </c>
    </row>
    <row r="543" s="2" customFormat="1" ht="16.5" customHeight="1">
      <c r="A543" s="39"/>
      <c r="B543" s="40"/>
      <c r="C543" s="206" t="s">
        <v>1274</v>
      </c>
      <c r="D543" s="206" t="s">
        <v>127</v>
      </c>
      <c r="E543" s="207" t="s">
        <v>1275</v>
      </c>
      <c r="F543" s="208" t="s">
        <v>1276</v>
      </c>
      <c r="G543" s="209" t="s">
        <v>334</v>
      </c>
      <c r="H543" s="210">
        <v>46</v>
      </c>
      <c r="I543" s="211"/>
      <c r="J543" s="212">
        <f>ROUND(I543*H543,2)</f>
        <v>0</v>
      </c>
      <c r="K543" s="208" t="s">
        <v>131</v>
      </c>
      <c r="L543" s="45"/>
      <c r="M543" s="213" t="s">
        <v>19</v>
      </c>
      <c r="N543" s="214" t="s">
        <v>40</v>
      </c>
      <c r="O543" s="85"/>
      <c r="P543" s="215">
        <f>O543*H543</f>
        <v>0</v>
      </c>
      <c r="Q543" s="215">
        <v>1.0000000000000001E-05</v>
      </c>
      <c r="R543" s="215">
        <f>Q543*H543</f>
        <v>0.00046000000000000001</v>
      </c>
      <c r="S543" s="215">
        <v>0</v>
      </c>
      <c r="T543" s="216">
        <f>S543*H543</f>
        <v>0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17" t="s">
        <v>132</v>
      </c>
      <c r="AT543" s="217" t="s">
        <v>127</v>
      </c>
      <c r="AU543" s="217" t="s">
        <v>79</v>
      </c>
      <c r="AY543" s="18" t="s">
        <v>125</v>
      </c>
      <c r="BE543" s="218">
        <f>IF(N543="základní",J543,0)</f>
        <v>0</v>
      </c>
      <c r="BF543" s="218">
        <f>IF(N543="snížená",J543,0)</f>
        <v>0</v>
      </c>
      <c r="BG543" s="218">
        <f>IF(N543="zákl. přenesená",J543,0)</f>
        <v>0</v>
      </c>
      <c r="BH543" s="218">
        <f>IF(N543="sníž. přenesená",J543,0)</f>
        <v>0</v>
      </c>
      <c r="BI543" s="218">
        <f>IF(N543="nulová",J543,0)</f>
        <v>0</v>
      </c>
      <c r="BJ543" s="18" t="s">
        <v>77</v>
      </c>
      <c r="BK543" s="218">
        <f>ROUND(I543*H543,2)</f>
        <v>0</v>
      </c>
      <c r="BL543" s="18" t="s">
        <v>132</v>
      </c>
      <c r="BM543" s="217" t="s">
        <v>1277</v>
      </c>
    </row>
    <row r="544" s="2" customFormat="1">
      <c r="A544" s="39"/>
      <c r="B544" s="40"/>
      <c r="C544" s="41"/>
      <c r="D544" s="219" t="s">
        <v>134</v>
      </c>
      <c r="E544" s="41"/>
      <c r="F544" s="220" t="s">
        <v>1278</v>
      </c>
      <c r="G544" s="41"/>
      <c r="H544" s="41"/>
      <c r="I544" s="221"/>
      <c r="J544" s="41"/>
      <c r="K544" s="41"/>
      <c r="L544" s="45"/>
      <c r="M544" s="222"/>
      <c r="N544" s="223"/>
      <c r="O544" s="85"/>
      <c r="P544" s="85"/>
      <c r="Q544" s="85"/>
      <c r="R544" s="85"/>
      <c r="S544" s="85"/>
      <c r="T544" s="86"/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T544" s="18" t="s">
        <v>134</v>
      </c>
      <c r="AU544" s="18" t="s">
        <v>79</v>
      </c>
    </row>
    <row r="545" s="2" customFormat="1">
      <c r="A545" s="39"/>
      <c r="B545" s="40"/>
      <c r="C545" s="41"/>
      <c r="D545" s="224" t="s">
        <v>136</v>
      </c>
      <c r="E545" s="41"/>
      <c r="F545" s="225" t="s">
        <v>1279</v>
      </c>
      <c r="G545" s="41"/>
      <c r="H545" s="41"/>
      <c r="I545" s="221"/>
      <c r="J545" s="41"/>
      <c r="K545" s="41"/>
      <c r="L545" s="45"/>
      <c r="M545" s="222"/>
      <c r="N545" s="223"/>
      <c r="O545" s="85"/>
      <c r="P545" s="85"/>
      <c r="Q545" s="85"/>
      <c r="R545" s="85"/>
      <c r="S545" s="85"/>
      <c r="T545" s="86"/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T545" s="18" t="s">
        <v>136</v>
      </c>
      <c r="AU545" s="18" t="s">
        <v>79</v>
      </c>
    </row>
    <row r="546" s="13" customFormat="1">
      <c r="A546" s="13"/>
      <c r="B546" s="226"/>
      <c r="C546" s="227"/>
      <c r="D546" s="219" t="s">
        <v>144</v>
      </c>
      <c r="E546" s="228" t="s">
        <v>19</v>
      </c>
      <c r="F546" s="229" t="s">
        <v>1280</v>
      </c>
      <c r="G546" s="227"/>
      <c r="H546" s="230">
        <v>12</v>
      </c>
      <c r="I546" s="231"/>
      <c r="J546" s="227"/>
      <c r="K546" s="227"/>
      <c r="L546" s="232"/>
      <c r="M546" s="233"/>
      <c r="N546" s="234"/>
      <c r="O546" s="234"/>
      <c r="P546" s="234"/>
      <c r="Q546" s="234"/>
      <c r="R546" s="234"/>
      <c r="S546" s="234"/>
      <c r="T546" s="235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36" t="s">
        <v>144</v>
      </c>
      <c r="AU546" s="236" t="s">
        <v>79</v>
      </c>
      <c r="AV546" s="13" t="s">
        <v>79</v>
      </c>
      <c r="AW546" s="13" t="s">
        <v>31</v>
      </c>
      <c r="AX546" s="13" t="s">
        <v>69</v>
      </c>
      <c r="AY546" s="236" t="s">
        <v>125</v>
      </c>
    </row>
    <row r="547" s="13" customFormat="1">
      <c r="A547" s="13"/>
      <c r="B547" s="226"/>
      <c r="C547" s="227"/>
      <c r="D547" s="219" t="s">
        <v>144</v>
      </c>
      <c r="E547" s="228" t="s">
        <v>19</v>
      </c>
      <c r="F547" s="229" t="s">
        <v>1281</v>
      </c>
      <c r="G547" s="227"/>
      <c r="H547" s="230">
        <v>34</v>
      </c>
      <c r="I547" s="231"/>
      <c r="J547" s="227"/>
      <c r="K547" s="227"/>
      <c r="L547" s="232"/>
      <c r="M547" s="233"/>
      <c r="N547" s="234"/>
      <c r="O547" s="234"/>
      <c r="P547" s="234"/>
      <c r="Q547" s="234"/>
      <c r="R547" s="234"/>
      <c r="S547" s="234"/>
      <c r="T547" s="235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36" t="s">
        <v>144</v>
      </c>
      <c r="AU547" s="236" t="s">
        <v>79</v>
      </c>
      <c r="AV547" s="13" t="s">
        <v>79</v>
      </c>
      <c r="AW547" s="13" t="s">
        <v>31</v>
      </c>
      <c r="AX547" s="13" t="s">
        <v>69</v>
      </c>
      <c r="AY547" s="236" t="s">
        <v>125</v>
      </c>
    </row>
    <row r="548" s="14" customFormat="1">
      <c r="A548" s="14"/>
      <c r="B548" s="237"/>
      <c r="C548" s="238"/>
      <c r="D548" s="219" t="s">
        <v>144</v>
      </c>
      <c r="E548" s="239" t="s">
        <v>19</v>
      </c>
      <c r="F548" s="240" t="s">
        <v>166</v>
      </c>
      <c r="G548" s="238"/>
      <c r="H548" s="241">
        <v>46</v>
      </c>
      <c r="I548" s="242"/>
      <c r="J548" s="238"/>
      <c r="K548" s="238"/>
      <c r="L548" s="243"/>
      <c r="M548" s="244"/>
      <c r="N548" s="245"/>
      <c r="O548" s="245"/>
      <c r="P548" s="245"/>
      <c r="Q548" s="245"/>
      <c r="R548" s="245"/>
      <c r="S548" s="245"/>
      <c r="T548" s="246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47" t="s">
        <v>144</v>
      </c>
      <c r="AU548" s="247" t="s">
        <v>79</v>
      </c>
      <c r="AV548" s="14" t="s">
        <v>132</v>
      </c>
      <c r="AW548" s="14" t="s">
        <v>31</v>
      </c>
      <c r="AX548" s="14" t="s">
        <v>77</v>
      </c>
      <c r="AY548" s="247" t="s">
        <v>125</v>
      </c>
    </row>
    <row r="549" s="2" customFormat="1" ht="16.5" customHeight="1">
      <c r="A549" s="39"/>
      <c r="B549" s="40"/>
      <c r="C549" s="206" t="s">
        <v>1282</v>
      </c>
      <c r="D549" s="206" t="s">
        <v>127</v>
      </c>
      <c r="E549" s="207" t="s">
        <v>1283</v>
      </c>
      <c r="F549" s="208" t="s">
        <v>1284</v>
      </c>
      <c r="G549" s="209" t="s">
        <v>334</v>
      </c>
      <c r="H549" s="210">
        <v>46</v>
      </c>
      <c r="I549" s="211"/>
      <c r="J549" s="212">
        <f>ROUND(I549*H549,2)</f>
        <v>0</v>
      </c>
      <c r="K549" s="208" t="s">
        <v>131</v>
      </c>
      <c r="L549" s="45"/>
      <c r="M549" s="213" t="s">
        <v>19</v>
      </c>
      <c r="N549" s="214" t="s">
        <v>40</v>
      </c>
      <c r="O549" s="85"/>
      <c r="P549" s="215">
        <f>O549*H549</f>
        <v>0</v>
      </c>
      <c r="Q549" s="215">
        <v>0.00034000000000000002</v>
      </c>
      <c r="R549" s="215">
        <f>Q549*H549</f>
        <v>0.015640000000000001</v>
      </c>
      <c r="S549" s="215">
        <v>0</v>
      </c>
      <c r="T549" s="216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17" t="s">
        <v>132</v>
      </c>
      <c r="AT549" s="217" t="s">
        <v>127</v>
      </c>
      <c r="AU549" s="217" t="s">
        <v>79</v>
      </c>
      <c r="AY549" s="18" t="s">
        <v>125</v>
      </c>
      <c r="BE549" s="218">
        <f>IF(N549="základní",J549,0)</f>
        <v>0</v>
      </c>
      <c r="BF549" s="218">
        <f>IF(N549="snížená",J549,0)</f>
        <v>0</v>
      </c>
      <c r="BG549" s="218">
        <f>IF(N549="zákl. přenesená",J549,0)</f>
        <v>0</v>
      </c>
      <c r="BH549" s="218">
        <f>IF(N549="sníž. přenesená",J549,0)</f>
        <v>0</v>
      </c>
      <c r="BI549" s="218">
        <f>IF(N549="nulová",J549,0)</f>
        <v>0</v>
      </c>
      <c r="BJ549" s="18" t="s">
        <v>77</v>
      </c>
      <c r="BK549" s="218">
        <f>ROUND(I549*H549,2)</f>
        <v>0</v>
      </c>
      <c r="BL549" s="18" t="s">
        <v>132</v>
      </c>
      <c r="BM549" s="217" t="s">
        <v>1285</v>
      </c>
    </row>
    <row r="550" s="2" customFormat="1">
      <c r="A550" s="39"/>
      <c r="B550" s="40"/>
      <c r="C550" s="41"/>
      <c r="D550" s="219" t="s">
        <v>134</v>
      </c>
      <c r="E550" s="41"/>
      <c r="F550" s="220" t="s">
        <v>1286</v>
      </c>
      <c r="G550" s="41"/>
      <c r="H550" s="41"/>
      <c r="I550" s="221"/>
      <c r="J550" s="41"/>
      <c r="K550" s="41"/>
      <c r="L550" s="45"/>
      <c r="M550" s="222"/>
      <c r="N550" s="223"/>
      <c r="O550" s="85"/>
      <c r="P550" s="85"/>
      <c r="Q550" s="85"/>
      <c r="R550" s="85"/>
      <c r="S550" s="85"/>
      <c r="T550" s="86"/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T550" s="18" t="s">
        <v>134</v>
      </c>
      <c r="AU550" s="18" t="s">
        <v>79</v>
      </c>
    </row>
    <row r="551" s="2" customFormat="1">
      <c r="A551" s="39"/>
      <c r="B551" s="40"/>
      <c r="C551" s="41"/>
      <c r="D551" s="224" t="s">
        <v>136</v>
      </c>
      <c r="E551" s="41"/>
      <c r="F551" s="225" t="s">
        <v>1287</v>
      </c>
      <c r="G551" s="41"/>
      <c r="H551" s="41"/>
      <c r="I551" s="221"/>
      <c r="J551" s="41"/>
      <c r="K551" s="41"/>
      <c r="L551" s="45"/>
      <c r="M551" s="222"/>
      <c r="N551" s="223"/>
      <c r="O551" s="85"/>
      <c r="P551" s="85"/>
      <c r="Q551" s="85"/>
      <c r="R551" s="85"/>
      <c r="S551" s="85"/>
      <c r="T551" s="86"/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T551" s="18" t="s">
        <v>136</v>
      </c>
      <c r="AU551" s="18" t="s">
        <v>79</v>
      </c>
    </row>
    <row r="552" s="13" customFormat="1">
      <c r="A552" s="13"/>
      <c r="B552" s="226"/>
      <c r="C552" s="227"/>
      <c r="D552" s="219" t="s">
        <v>144</v>
      </c>
      <c r="E552" s="228" t="s">
        <v>19</v>
      </c>
      <c r="F552" s="229" t="s">
        <v>1280</v>
      </c>
      <c r="G552" s="227"/>
      <c r="H552" s="230">
        <v>12</v>
      </c>
      <c r="I552" s="231"/>
      <c r="J552" s="227"/>
      <c r="K552" s="227"/>
      <c r="L552" s="232"/>
      <c r="M552" s="233"/>
      <c r="N552" s="234"/>
      <c r="O552" s="234"/>
      <c r="P552" s="234"/>
      <c r="Q552" s="234"/>
      <c r="R552" s="234"/>
      <c r="S552" s="234"/>
      <c r="T552" s="235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36" t="s">
        <v>144</v>
      </c>
      <c r="AU552" s="236" t="s">
        <v>79</v>
      </c>
      <c r="AV552" s="13" t="s">
        <v>79</v>
      </c>
      <c r="AW552" s="13" t="s">
        <v>31</v>
      </c>
      <c r="AX552" s="13" t="s">
        <v>69</v>
      </c>
      <c r="AY552" s="236" t="s">
        <v>125</v>
      </c>
    </row>
    <row r="553" s="13" customFormat="1">
      <c r="A553" s="13"/>
      <c r="B553" s="226"/>
      <c r="C553" s="227"/>
      <c r="D553" s="219" t="s">
        <v>144</v>
      </c>
      <c r="E553" s="228" t="s">
        <v>19</v>
      </c>
      <c r="F553" s="229" t="s">
        <v>1281</v>
      </c>
      <c r="G553" s="227"/>
      <c r="H553" s="230">
        <v>34</v>
      </c>
      <c r="I553" s="231"/>
      <c r="J553" s="227"/>
      <c r="K553" s="227"/>
      <c r="L553" s="232"/>
      <c r="M553" s="233"/>
      <c r="N553" s="234"/>
      <c r="O553" s="234"/>
      <c r="P553" s="234"/>
      <c r="Q553" s="234"/>
      <c r="R553" s="234"/>
      <c r="S553" s="234"/>
      <c r="T553" s="235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36" t="s">
        <v>144</v>
      </c>
      <c r="AU553" s="236" t="s">
        <v>79</v>
      </c>
      <c r="AV553" s="13" t="s">
        <v>79</v>
      </c>
      <c r="AW553" s="13" t="s">
        <v>31</v>
      </c>
      <c r="AX553" s="13" t="s">
        <v>69</v>
      </c>
      <c r="AY553" s="236" t="s">
        <v>125</v>
      </c>
    </row>
    <row r="554" s="14" customFormat="1">
      <c r="A554" s="14"/>
      <c r="B554" s="237"/>
      <c r="C554" s="238"/>
      <c r="D554" s="219" t="s">
        <v>144</v>
      </c>
      <c r="E554" s="239" t="s">
        <v>19</v>
      </c>
      <c r="F554" s="240" t="s">
        <v>166</v>
      </c>
      <c r="G554" s="238"/>
      <c r="H554" s="241">
        <v>46</v>
      </c>
      <c r="I554" s="242"/>
      <c r="J554" s="238"/>
      <c r="K554" s="238"/>
      <c r="L554" s="243"/>
      <c r="M554" s="244"/>
      <c r="N554" s="245"/>
      <c r="O554" s="245"/>
      <c r="P554" s="245"/>
      <c r="Q554" s="245"/>
      <c r="R554" s="245"/>
      <c r="S554" s="245"/>
      <c r="T554" s="246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47" t="s">
        <v>144</v>
      </c>
      <c r="AU554" s="247" t="s">
        <v>79</v>
      </c>
      <c r="AV554" s="14" t="s">
        <v>132</v>
      </c>
      <c r="AW554" s="14" t="s">
        <v>31</v>
      </c>
      <c r="AX554" s="14" t="s">
        <v>77</v>
      </c>
      <c r="AY554" s="247" t="s">
        <v>125</v>
      </c>
    </row>
    <row r="555" s="2" customFormat="1" ht="16.5" customHeight="1">
      <c r="A555" s="39"/>
      <c r="B555" s="40"/>
      <c r="C555" s="206" t="s">
        <v>1288</v>
      </c>
      <c r="D555" s="206" t="s">
        <v>127</v>
      </c>
      <c r="E555" s="207" t="s">
        <v>1289</v>
      </c>
      <c r="F555" s="208" t="s">
        <v>1290</v>
      </c>
      <c r="G555" s="209" t="s">
        <v>130</v>
      </c>
      <c r="H555" s="210">
        <v>35.960000000000001</v>
      </c>
      <c r="I555" s="211"/>
      <c r="J555" s="212">
        <f>ROUND(I555*H555,2)</f>
        <v>0</v>
      </c>
      <c r="K555" s="208" t="s">
        <v>131</v>
      </c>
      <c r="L555" s="45"/>
      <c r="M555" s="213" t="s">
        <v>19</v>
      </c>
      <c r="N555" s="214" t="s">
        <v>40</v>
      </c>
      <c r="O555" s="85"/>
      <c r="P555" s="215">
        <f>O555*H555</f>
        <v>0</v>
      </c>
      <c r="Q555" s="215">
        <v>0.0011000000000000001</v>
      </c>
      <c r="R555" s="215">
        <f>Q555*H555</f>
        <v>0.039556000000000001</v>
      </c>
      <c r="S555" s="215">
        <v>0</v>
      </c>
      <c r="T555" s="216">
        <f>S555*H555</f>
        <v>0</v>
      </c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R555" s="217" t="s">
        <v>132</v>
      </c>
      <c r="AT555" s="217" t="s">
        <v>127</v>
      </c>
      <c r="AU555" s="217" t="s">
        <v>79</v>
      </c>
      <c r="AY555" s="18" t="s">
        <v>125</v>
      </c>
      <c r="BE555" s="218">
        <f>IF(N555="základní",J555,0)</f>
        <v>0</v>
      </c>
      <c r="BF555" s="218">
        <f>IF(N555="snížená",J555,0)</f>
        <v>0</v>
      </c>
      <c r="BG555" s="218">
        <f>IF(N555="zákl. přenesená",J555,0)</f>
        <v>0</v>
      </c>
      <c r="BH555" s="218">
        <f>IF(N555="sníž. přenesená",J555,0)</f>
        <v>0</v>
      </c>
      <c r="BI555" s="218">
        <f>IF(N555="nulová",J555,0)</f>
        <v>0</v>
      </c>
      <c r="BJ555" s="18" t="s">
        <v>77</v>
      </c>
      <c r="BK555" s="218">
        <f>ROUND(I555*H555,2)</f>
        <v>0</v>
      </c>
      <c r="BL555" s="18" t="s">
        <v>132</v>
      </c>
      <c r="BM555" s="217" t="s">
        <v>1291</v>
      </c>
    </row>
    <row r="556" s="2" customFormat="1">
      <c r="A556" s="39"/>
      <c r="B556" s="40"/>
      <c r="C556" s="41"/>
      <c r="D556" s="219" t="s">
        <v>134</v>
      </c>
      <c r="E556" s="41"/>
      <c r="F556" s="220" t="s">
        <v>1292</v>
      </c>
      <c r="G556" s="41"/>
      <c r="H556" s="41"/>
      <c r="I556" s="221"/>
      <c r="J556" s="41"/>
      <c r="K556" s="41"/>
      <c r="L556" s="45"/>
      <c r="M556" s="222"/>
      <c r="N556" s="223"/>
      <c r="O556" s="85"/>
      <c r="P556" s="85"/>
      <c r="Q556" s="85"/>
      <c r="R556" s="85"/>
      <c r="S556" s="85"/>
      <c r="T556" s="86"/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T556" s="18" t="s">
        <v>134</v>
      </c>
      <c r="AU556" s="18" t="s">
        <v>79</v>
      </c>
    </row>
    <row r="557" s="2" customFormat="1">
      <c r="A557" s="39"/>
      <c r="B557" s="40"/>
      <c r="C557" s="41"/>
      <c r="D557" s="224" t="s">
        <v>136</v>
      </c>
      <c r="E557" s="41"/>
      <c r="F557" s="225" t="s">
        <v>1293</v>
      </c>
      <c r="G557" s="41"/>
      <c r="H557" s="41"/>
      <c r="I557" s="221"/>
      <c r="J557" s="41"/>
      <c r="K557" s="41"/>
      <c r="L557" s="45"/>
      <c r="M557" s="222"/>
      <c r="N557" s="223"/>
      <c r="O557" s="85"/>
      <c r="P557" s="85"/>
      <c r="Q557" s="85"/>
      <c r="R557" s="85"/>
      <c r="S557" s="85"/>
      <c r="T557" s="86"/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T557" s="18" t="s">
        <v>136</v>
      </c>
      <c r="AU557" s="18" t="s">
        <v>79</v>
      </c>
    </row>
    <row r="558" s="13" customFormat="1">
      <c r="A558" s="13"/>
      <c r="B558" s="226"/>
      <c r="C558" s="227"/>
      <c r="D558" s="219" t="s">
        <v>144</v>
      </c>
      <c r="E558" s="228" t="s">
        <v>19</v>
      </c>
      <c r="F558" s="229" t="s">
        <v>1294</v>
      </c>
      <c r="G558" s="227"/>
      <c r="H558" s="230">
        <v>35.960000000000001</v>
      </c>
      <c r="I558" s="231"/>
      <c r="J558" s="227"/>
      <c r="K558" s="227"/>
      <c r="L558" s="232"/>
      <c r="M558" s="233"/>
      <c r="N558" s="234"/>
      <c r="O558" s="234"/>
      <c r="P558" s="234"/>
      <c r="Q558" s="234"/>
      <c r="R558" s="234"/>
      <c r="S558" s="234"/>
      <c r="T558" s="235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36" t="s">
        <v>144</v>
      </c>
      <c r="AU558" s="236" t="s">
        <v>79</v>
      </c>
      <c r="AV558" s="13" t="s">
        <v>79</v>
      </c>
      <c r="AW558" s="13" t="s">
        <v>31</v>
      </c>
      <c r="AX558" s="13" t="s">
        <v>77</v>
      </c>
      <c r="AY558" s="236" t="s">
        <v>125</v>
      </c>
    </row>
    <row r="559" s="2" customFormat="1" ht="16.5" customHeight="1">
      <c r="A559" s="39"/>
      <c r="B559" s="40"/>
      <c r="C559" s="206" t="s">
        <v>1295</v>
      </c>
      <c r="D559" s="206" t="s">
        <v>127</v>
      </c>
      <c r="E559" s="207" t="s">
        <v>1296</v>
      </c>
      <c r="F559" s="208" t="s">
        <v>1297</v>
      </c>
      <c r="G559" s="209" t="s">
        <v>301</v>
      </c>
      <c r="H559" s="210">
        <v>2</v>
      </c>
      <c r="I559" s="211"/>
      <c r="J559" s="212">
        <f>ROUND(I559*H559,2)</f>
        <v>0</v>
      </c>
      <c r="K559" s="208" t="s">
        <v>131</v>
      </c>
      <c r="L559" s="45"/>
      <c r="M559" s="213" t="s">
        <v>19</v>
      </c>
      <c r="N559" s="214" t="s">
        <v>40</v>
      </c>
      <c r="O559" s="85"/>
      <c r="P559" s="215">
        <f>O559*H559</f>
        <v>0</v>
      </c>
      <c r="Q559" s="215">
        <v>0.0018699999999999999</v>
      </c>
      <c r="R559" s="215">
        <f>Q559*H559</f>
        <v>0.0037399999999999998</v>
      </c>
      <c r="S559" s="215">
        <v>0</v>
      </c>
      <c r="T559" s="216">
        <f>S559*H559</f>
        <v>0</v>
      </c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R559" s="217" t="s">
        <v>132</v>
      </c>
      <c r="AT559" s="217" t="s">
        <v>127</v>
      </c>
      <c r="AU559" s="217" t="s">
        <v>79</v>
      </c>
      <c r="AY559" s="18" t="s">
        <v>125</v>
      </c>
      <c r="BE559" s="218">
        <f>IF(N559="základní",J559,0)</f>
        <v>0</v>
      </c>
      <c r="BF559" s="218">
        <f>IF(N559="snížená",J559,0)</f>
        <v>0</v>
      </c>
      <c r="BG559" s="218">
        <f>IF(N559="zákl. přenesená",J559,0)</f>
        <v>0</v>
      </c>
      <c r="BH559" s="218">
        <f>IF(N559="sníž. přenesená",J559,0)</f>
        <v>0</v>
      </c>
      <c r="BI559" s="218">
        <f>IF(N559="nulová",J559,0)</f>
        <v>0</v>
      </c>
      <c r="BJ559" s="18" t="s">
        <v>77</v>
      </c>
      <c r="BK559" s="218">
        <f>ROUND(I559*H559,2)</f>
        <v>0</v>
      </c>
      <c r="BL559" s="18" t="s">
        <v>132</v>
      </c>
      <c r="BM559" s="217" t="s">
        <v>1298</v>
      </c>
    </row>
    <row r="560" s="2" customFormat="1">
      <c r="A560" s="39"/>
      <c r="B560" s="40"/>
      <c r="C560" s="41"/>
      <c r="D560" s="219" t="s">
        <v>134</v>
      </c>
      <c r="E560" s="41"/>
      <c r="F560" s="220" t="s">
        <v>1299</v>
      </c>
      <c r="G560" s="41"/>
      <c r="H560" s="41"/>
      <c r="I560" s="221"/>
      <c r="J560" s="41"/>
      <c r="K560" s="41"/>
      <c r="L560" s="45"/>
      <c r="M560" s="222"/>
      <c r="N560" s="223"/>
      <c r="O560" s="85"/>
      <c r="P560" s="85"/>
      <c r="Q560" s="85"/>
      <c r="R560" s="85"/>
      <c r="S560" s="85"/>
      <c r="T560" s="86"/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T560" s="18" t="s">
        <v>134</v>
      </c>
      <c r="AU560" s="18" t="s">
        <v>79</v>
      </c>
    </row>
    <row r="561" s="2" customFormat="1">
      <c r="A561" s="39"/>
      <c r="B561" s="40"/>
      <c r="C561" s="41"/>
      <c r="D561" s="224" t="s">
        <v>136</v>
      </c>
      <c r="E561" s="41"/>
      <c r="F561" s="225" t="s">
        <v>1300</v>
      </c>
      <c r="G561" s="41"/>
      <c r="H561" s="41"/>
      <c r="I561" s="221"/>
      <c r="J561" s="41"/>
      <c r="K561" s="41"/>
      <c r="L561" s="45"/>
      <c r="M561" s="222"/>
      <c r="N561" s="223"/>
      <c r="O561" s="85"/>
      <c r="P561" s="85"/>
      <c r="Q561" s="85"/>
      <c r="R561" s="85"/>
      <c r="S561" s="85"/>
      <c r="T561" s="86"/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T561" s="18" t="s">
        <v>136</v>
      </c>
      <c r="AU561" s="18" t="s">
        <v>79</v>
      </c>
    </row>
    <row r="562" s="2" customFormat="1" ht="16.5" customHeight="1">
      <c r="A562" s="39"/>
      <c r="B562" s="40"/>
      <c r="C562" s="248" t="s">
        <v>1301</v>
      </c>
      <c r="D562" s="248" t="s">
        <v>292</v>
      </c>
      <c r="E562" s="249" t="s">
        <v>1302</v>
      </c>
      <c r="F562" s="250" t="s">
        <v>1303</v>
      </c>
      <c r="G562" s="251" t="s">
        <v>301</v>
      </c>
      <c r="H562" s="252">
        <v>2</v>
      </c>
      <c r="I562" s="253"/>
      <c r="J562" s="254">
        <f>ROUND(I562*H562,2)</f>
        <v>0</v>
      </c>
      <c r="K562" s="250" t="s">
        <v>131</v>
      </c>
      <c r="L562" s="255"/>
      <c r="M562" s="256" t="s">
        <v>19</v>
      </c>
      <c r="N562" s="257" t="s">
        <v>40</v>
      </c>
      <c r="O562" s="85"/>
      <c r="P562" s="215">
        <f>O562*H562</f>
        <v>0</v>
      </c>
      <c r="Q562" s="215">
        <v>0.002</v>
      </c>
      <c r="R562" s="215">
        <f>Q562*H562</f>
        <v>0.0040000000000000001</v>
      </c>
      <c r="S562" s="215">
        <v>0</v>
      </c>
      <c r="T562" s="216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17" t="s">
        <v>188</v>
      </c>
      <c r="AT562" s="217" t="s">
        <v>292</v>
      </c>
      <c r="AU562" s="217" t="s">
        <v>79</v>
      </c>
      <c r="AY562" s="18" t="s">
        <v>125</v>
      </c>
      <c r="BE562" s="218">
        <f>IF(N562="základní",J562,0)</f>
        <v>0</v>
      </c>
      <c r="BF562" s="218">
        <f>IF(N562="snížená",J562,0)</f>
        <v>0</v>
      </c>
      <c r="BG562" s="218">
        <f>IF(N562="zákl. přenesená",J562,0)</f>
        <v>0</v>
      </c>
      <c r="BH562" s="218">
        <f>IF(N562="sníž. přenesená",J562,0)</f>
        <v>0</v>
      </c>
      <c r="BI562" s="218">
        <f>IF(N562="nulová",J562,0)</f>
        <v>0</v>
      </c>
      <c r="BJ562" s="18" t="s">
        <v>77</v>
      </c>
      <c r="BK562" s="218">
        <f>ROUND(I562*H562,2)</f>
        <v>0</v>
      </c>
      <c r="BL562" s="18" t="s">
        <v>132</v>
      </c>
      <c r="BM562" s="217" t="s">
        <v>1304</v>
      </c>
    </row>
    <row r="563" s="2" customFormat="1">
      <c r="A563" s="39"/>
      <c r="B563" s="40"/>
      <c r="C563" s="41"/>
      <c r="D563" s="219" t="s">
        <v>134</v>
      </c>
      <c r="E563" s="41"/>
      <c r="F563" s="220" t="s">
        <v>1305</v>
      </c>
      <c r="G563" s="41"/>
      <c r="H563" s="41"/>
      <c r="I563" s="221"/>
      <c r="J563" s="41"/>
      <c r="K563" s="41"/>
      <c r="L563" s="45"/>
      <c r="M563" s="222"/>
      <c r="N563" s="223"/>
      <c r="O563" s="85"/>
      <c r="P563" s="85"/>
      <c r="Q563" s="85"/>
      <c r="R563" s="85"/>
      <c r="S563" s="85"/>
      <c r="T563" s="86"/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T563" s="18" t="s">
        <v>134</v>
      </c>
      <c r="AU563" s="18" t="s">
        <v>79</v>
      </c>
    </row>
    <row r="564" s="2" customFormat="1" ht="16.5" customHeight="1">
      <c r="A564" s="39"/>
      <c r="B564" s="40"/>
      <c r="C564" s="206" t="s">
        <v>1306</v>
      </c>
      <c r="D564" s="206" t="s">
        <v>127</v>
      </c>
      <c r="E564" s="207" t="s">
        <v>1307</v>
      </c>
      <c r="F564" s="208" t="s">
        <v>1308</v>
      </c>
      <c r="G564" s="209" t="s">
        <v>334</v>
      </c>
      <c r="H564" s="210">
        <v>34</v>
      </c>
      <c r="I564" s="211"/>
      <c r="J564" s="212">
        <f>ROUND(I564*H564,2)</f>
        <v>0</v>
      </c>
      <c r="K564" s="208" t="s">
        <v>131</v>
      </c>
      <c r="L564" s="45"/>
      <c r="M564" s="213" t="s">
        <v>19</v>
      </c>
      <c r="N564" s="214" t="s">
        <v>40</v>
      </c>
      <c r="O564" s="85"/>
      <c r="P564" s="215">
        <f>O564*H564</f>
        <v>0</v>
      </c>
      <c r="Q564" s="215">
        <v>0.0082000000000000007</v>
      </c>
      <c r="R564" s="215">
        <f>Q564*H564</f>
        <v>0.27880000000000005</v>
      </c>
      <c r="S564" s="215">
        <v>0</v>
      </c>
      <c r="T564" s="216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17" t="s">
        <v>132</v>
      </c>
      <c r="AT564" s="217" t="s">
        <v>127</v>
      </c>
      <c r="AU564" s="217" t="s">
        <v>79</v>
      </c>
      <c r="AY564" s="18" t="s">
        <v>125</v>
      </c>
      <c r="BE564" s="218">
        <f>IF(N564="základní",J564,0)</f>
        <v>0</v>
      </c>
      <c r="BF564" s="218">
        <f>IF(N564="snížená",J564,0)</f>
        <v>0</v>
      </c>
      <c r="BG564" s="218">
        <f>IF(N564="zákl. přenesená",J564,0)</f>
        <v>0</v>
      </c>
      <c r="BH564" s="218">
        <f>IF(N564="sníž. přenesená",J564,0)</f>
        <v>0</v>
      </c>
      <c r="BI564" s="218">
        <f>IF(N564="nulová",J564,0)</f>
        <v>0</v>
      </c>
      <c r="BJ564" s="18" t="s">
        <v>77</v>
      </c>
      <c r="BK564" s="218">
        <f>ROUND(I564*H564,2)</f>
        <v>0</v>
      </c>
      <c r="BL564" s="18" t="s">
        <v>132</v>
      </c>
      <c r="BM564" s="217" t="s">
        <v>1309</v>
      </c>
    </row>
    <row r="565" s="2" customFormat="1">
      <c r="A565" s="39"/>
      <c r="B565" s="40"/>
      <c r="C565" s="41"/>
      <c r="D565" s="219" t="s">
        <v>134</v>
      </c>
      <c r="E565" s="41"/>
      <c r="F565" s="220" t="s">
        <v>1310</v>
      </c>
      <c r="G565" s="41"/>
      <c r="H565" s="41"/>
      <c r="I565" s="221"/>
      <c r="J565" s="41"/>
      <c r="K565" s="41"/>
      <c r="L565" s="45"/>
      <c r="M565" s="222"/>
      <c r="N565" s="223"/>
      <c r="O565" s="85"/>
      <c r="P565" s="85"/>
      <c r="Q565" s="85"/>
      <c r="R565" s="85"/>
      <c r="S565" s="85"/>
      <c r="T565" s="86"/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T565" s="18" t="s">
        <v>134</v>
      </c>
      <c r="AU565" s="18" t="s">
        <v>79</v>
      </c>
    </row>
    <row r="566" s="2" customFormat="1">
      <c r="A566" s="39"/>
      <c r="B566" s="40"/>
      <c r="C566" s="41"/>
      <c r="D566" s="224" t="s">
        <v>136</v>
      </c>
      <c r="E566" s="41"/>
      <c r="F566" s="225" t="s">
        <v>1311</v>
      </c>
      <c r="G566" s="41"/>
      <c r="H566" s="41"/>
      <c r="I566" s="221"/>
      <c r="J566" s="41"/>
      <c r="K566" s="41"/>
      <c r="L566" s="45"/>
      <c r="M566" s="222"/>
      <c r="N566" s="223"/>
      <c r="O566" s="85"/>
      <c r="P566" s="85"/>
      <c r="Q566" s="85"/>
      <c r="R566" s="85"/>
      <c r="S566" s="85"/>
      <c r="T566" s="86"/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T566" s="18" t="s">
        <v>136</v>
      </c>
      <c r="AU566" s="18" t="s">
        <v>79</v>
      </c>
    </row>
    <row r="567" s="13" customFormat="1">
      <c r="A567" s="13"/>
      <c r="B567" s="226"/>
      <c r="C567" s="227"/>
      <c r="D567" s="219" t="s">
        <v>144</v>
      </c>
      <c r="E567" s="228" t="s">
        <v>19</v>
      </c>
      <c r="F567" s="229" t="s">
        <v>1312</v>
      </c>
      <c r="G567" s="227"/>
      <c r="H567" s="230">
        <v>34</v>
      </c>
      <c r="I567" s="231"/>
      <c r="J567" s="227"/>
      <c r="K567" s="227"/>
      <c r="L567" s="232"/>
      <c r="M567" s="233"/>
      <c r="N567" s="234"/>
      <c r="O567" s="234"/>
      <c r="P567" s="234"/>
      <c r="Q567" s="234"/>
      <c r="R567" s="234"/>
      <c r="S567" s="234"/>
      <c r="T567" s="235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36" t="s">
        <v>144</v>
      </c>
      <c r="AU567" s="236" t="s">
        <v>79</v>
      </c>
      <c r="AV567" s="13" t="s">
        <v>79</v>
      </c>
      <c r="AW567" s="13" t="s">
        <v>31</v>
      </c>
      <c r="AX567" s="13" t="s">
        <v>77</v>
      </c>
      <c r="AY567" s="236" t="s">
        <v>125</v>
      </c>
    </row>
    <row r="568" s="2" customFormat="1" ht="16.5" customHeight="1">
      <c r="A568" s="39"/>
      <c r="B568" s="40"/>
      <c r="C568" s="206" t="s">
        <v>1313</v>
      </c>
      <c r="D568" s="206" t="s">
        <v>127</v>
      </c>
      <c r="E568" s="207" t="s">
        <v>1314</v>
      </c>
      <c r="F568" s="208" t="s">
        <v>1315</v>
      </c>
      <c r="G568" s="209" t="s">
        <v>334</v>
      </c>
      <c r="H568" s="210">
        <v>34</v>
      </c>
      <c r="I568" s="211"/>
      <c r="J568" s="212">
        <f>ROUND(I568*H568,2)</f>
        <v>0</v>
      </c>
      <c r="K568" s="208" t="s">
        <v>131</v>
      </c>
      <c r="L568" s="45"/>
      <c r="M568" s="213" t="s">
        <v>19</v>
      </c>
      <c r="N568" s="214" t="s">
        <v>40</v>
      </c>
      <c r="O568" s="85"/>
      <c r="P568" s="215">
        <f>O568*H568</f>
        <v>0</v>
      </c>
      <c r="Q568" s="215">
        <v>0</v>
      </c>
      <c r="R568" s="215">
        <f>Q568*H568</f>
        <v>0</v>
      </c>
      <c r="S568" s="215">
        <v>0</v>
      </c>
      <c r="T568" s="216">
        <f>S568*H568</f>
        <v>0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17" t="s">
        <v>132</v>
      </c>
      <c r="AT568" s="217" t="s">
        <v>127</v>
      </c>
      <c r="AU568" s="217" t="s">
        <v>79</v>
      </c>
      <c r="AY568" s="18" t="s">
        <v>125</v>
      </c>
      <c r="BE568" s="218">
        <f>IF(N568="základní",J568,0)</f>
        <v>0</v>
      </c>
      <c r="BF568" s="218">
        <f>IF(N568="snížená",J568,0)</f>
        <v>0</v>
      </c>
      <c r="BG568" s="218">
        <f>IF(N568="zákl. přenesená",J568,0)</f>
        <v>0</v>
      </c>
      <c r="BH568" s="218">
        <f>IF(N568="sníž. přenesená",J568,0)</f>
        <v>0</v>
      </c>
      <c r="BI568" s="218">
        <f>IF(N568="nulová",J568,0)</f>
        <v>0</v>
      </c>
      <c r="BJ568" s="18" t="s">
        <v>77</v>
      </c>
      <c r="BK568" s="218">
        <f>ROUND(I568*H568,2)</f>
        <v>0</v>
      </c>
      <c r="BL568" s="18" t="s">
        <v>132</v>
      </c>
      <c r="BM568" s="217" t="s">
        <v>1316</v>
      </c>
    </row>
    <row r="569" s="2" customFormat="1">
      <c r="A569" s="39"/>
      <c r="B569" s="40"/>
      <c r="C569" s="41"/>
      <c r="D569" s="219" t="s">
        <v>134</v>
      </c>
      <c r="E569" s="41"/>
      <c r="F569" s="220" t="s">
        <v>1317</v>
      </c>
      <c r="G569" s="41"/>
      <c r="H569" s="41"/>
      <c r="I569" s="221"/>
      <c r="J569" s="41"/>
      <c r="K569" s="41"/>
      <c r="L569" s="45"/>
      <c r="M569" s="222"/>
      <c r="N569" s="223"/>
      <c r="O569" s="85"/>
      <c r="P569" s="85"/>
      <c r="Q569" s="85"/>
      <c r="R569" s="85"/>
      <c r="S569" s="85"/>
      <c r="T569" s="86"/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T569" s="18" t="s">
        <v>134</v>
      </c>
      <c r="AU569" s="18" t="s">
        <v>79</v>
      </c>
    </row>
    <row r="570" s="2" customFormat="1">
      <c r="A570" s="39"/>
      <c r="B570" s="40"/>
      <c r="C570" s="41"/>
      <c r="D570" s="224" t="s">
        <v>136</v>
      </c>
      <c r="E570" s="41"/>
      <c r="F570" s="225" t="s">
        <v>1318</v>
      </c>
      <c r="G570" s="41"/>
      <c r="H570" s="41"/>
      <c r="I570" s="221"/>
      <c r="J570" s="41"/>
      <c r="K570" s="41"/>
      <c r="L570" s="45"/>
      <c r="M570" s="222"/>
      <c r="N570" s="223"/>
      <c r="O570" s="85"/>
      <c r="P570" s="85"/>
      <c r="Q570" s="85"/>
      <c r="R570" s="85"/>
      <c r="S570" s="85"/>
      <c r="T570" s="86"/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T570" s="18" t="s">
        <v>136</v>
      </c>
      <c r="AU570" s="18" t="s">
        <v>79</v>
      </c>
    </row>
    <row r="571" s="2" customFormat="1" ht="16.5" customHeight="1">
      <c r="A571" s="39"/>
      <c r="B571" s="40"/>
      <c r="C571" s="206" t="s">
        <v>1319</v>
      </c>
      <c r="D571" s="206" t="s">
        <v>127</v>
      </c>
      <c r="E571" s="207" t="s">
        <v>1320</v>
      </c>
      <c r="F571" s="208" t="s">
        <v>1321</v>
      </c>
      <c r="G571" s="209" t="s">
        <v>140</v>
      </c>
      <c r="H571" s="210">
        <v>107.8</v>
      </c>
      <c r="I571" s="211"/>
      <c r="J571" s="212">
        <f>ROUND(I571*H571,2)</f>
        <v>0</v>
      </c>
      <c r="K571" s="208" t="s">
        <v>131</v>
      </c>
      <c r="L571" s="45"/>
      <c r="M571" s="213" t="s">
        <v>19</v>
      </c>
      <c r="N571" s="214" t="s">
        <v>40</v>
      </c>
      <c r="O571" s="85"/>
      <c r="P571" s="215">
        <f>O571*H571</f>
        <v>0</v>
      </c>
      <c r="Q571" s="215">
        <v>0.00088000000000000003</v>
      </c>
      <c r="R571" s="215">
        <f>Q571*H571</f>
        <v>0.094864000000000004</v>
      </c>
      <c r="S571" s="215">
        <v>0</v>
      </c>
      <c r="T571" s="216">
        <f>S571*H571</f>
        <v>0</v>
      </c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R571" s="217" t="s">
        <v>132</v>
      </c>
      <c r="AT571" s="217" t="s">
        <v>127</v>
      </c>
      <c r="AU571" s="217" t="s">
        <v>79</v>
      </c>
      <c r="AY571" s="18" t="s">
        <v>125</v>
      </c>
      <c r="BE571" s="218">
        <f>IF(N571="základní",J571,0)</f>
        <v>0</v>
      </c>
      <c r="BF571" s="218">
        <f>IF(N571="snížená",J571,0)</f>
        <v>0</v>
      </c>
      <c r="BG571" s="218">
        <f>IF(N571="zákl. přenesená",J571,0)</f>
        <v>0</v>
      </c>
      <c r="BH571" s="218">
        <f>IF(N571="sníž. přenesená",J571,0)</f>
        <v>0</v>
      </c>
      <c r="BI571" s="218">
        <f>IF(N571="nulová",J571,0)</f>
        <v>0</v>
      </c>
      <c r="BJ571" s="18" t="s">
        <v>77</v>
      </c>
      <c r="BK571" s="218">
        <f>ROUND(I571*H571,2)</f>
        <v>0</v>
      </c>
      <c r="BL571" s="18" t="s">
        <v>132</v>
      </c>
      <c r="BM571" s="217" t="s">
        <v>1322</v>
      </c>
    </row>
    <row r="572" s="2" customFormat="1">
      <c r="A572" s="39"/>
      <c r="B572" s="40"/>
      <c r="C572" s="41"/>
      <c r="D572" s="219" t="s">
        <v>134</v>
      </c>
      <c r="E572" s="41"/>
      <c r="F572" s="220" t="s">
        <v>1323</v>
      </c>
      <c r="G572" s="41"/>
      <c r="H572" s="41"/>
      <c r="I572" s="221"/>
      <c r="J572" s="41"/>
      <c r="K572" s="41"/>
      <c r="L572" s="45"/>
      <c r="M572" s="222"/>
      <c r="N572" s="223"/>
      <c r="O572" s="85"/>
      <c r="P572" s="85"/>
      <c r="Q572" s="85"/>
      <c r="R572" s="85"/>
      <c r="S572" s="85"/>
      <c r="T572" s="86"/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T572" s="18" t="s">
        <v>134</v>
      </c>
      <c r="AU572" s="18" t="s">
        <v>79</v>
      </c>
    </row>
    <row r="573" s="2" customFormat="1">
      <c r="A573" s="39"/>
      <c r="B573" s="40"/>
      <c r="C573" s="41"/>
      <c r="D573" s="224" t="s">
        <v>136</v>
      </c>
      <c r="E573" s="41"/>
      <c r="F573" s="225" t="s">
        <v>1324</v>
      </c>
      <c r="G573" s="41"/>
      <c r="H573" s="41"/>
      <c r="I573" s="221"/>
      <c r="J573" s="41"/>
      <c r="K573" s="41"/>
      <c r="L573" s="45"/>
      <c r="M573" s="222"/>
      <c r="N573" s="223"/>
      <c r="O573" s="85"/>
      <c r="P573" s="85"/>
      <c r="Q573" s="85"/>
      <c r="R573" s="85"/>
      <c r="S573" s="85"/>
      <c r="T573" s="86"/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T573" s="18" t="s">
        <v>136</v>
      </c>
      <c r="AU573" s="18" t="s">
        <v>79</v>
      </c>
    </row>
    <row r="574" s="13" customFormat="1">
      <c r="A574" s="13"/>
      <c r="B574" s="226"/>
      <c r="C574" s="227"/>
      <c r="D574" s="219" t="s">
        <v>144</v>
      </c>
      <c r="E574" s="228" t="s">
        <v>19</v>
      </c>
      <c r="F574" s="229" t="s">
        <v>1325</v>
      </c>
      <c r="G574" s="227"/>
      <c r="H574" s="230">
        <v>107.8</v>
      </c>
      <c r="I574" s="231"/>
      <c r="J574" s="227"/>
      <c r="K574" s="227"/>
      <c r="L574" s="232"/>
      <c r="M574" s="233"/>
      <c r="N574" s="234"/>
      <c r="O574" s="234"/>
      <c r="P574" s="234"/>
      <c r="Q574" s="234"/>
      <c r="R574" s="234"/>
      <c r="S574" s="234"/>
      <c r="T574" s="235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36" t="s">
        <v>144</v>
      </c>
      <c r="AU574" s="236" t="s">
        <v>79</v>
      </c>
      <c r="AV574" s="13" t="s">
        <v>79</v>
      </c>
      <c r="AW574" s="13" t="s">
        <v>31</v>
      </c>
      <c r="AX574" s="13" t="s">
        <v>77</v>
      </c>
      <c r="AY574" s="236" t="s">
        <v>125</v>
      </c>
    </row>
    <row r="575" s="2" customFormat="1" ht="16.5" customHeight="1">
      <c r="A575" s="39"/>
      <c r="B575" s="40"/>
      <c r="C575" s="206" t="s">
        <v>1326</v>
      </c>
      <c r="D575" s="206" t="s">
        <v>127</v>
      </c>
      <c r="E575" s="207" t="s">
        <v>1327</v>
      </c>
      <c r="F575" s="208" t="s">
        <v>1328</v>
      </c>
      <c r="G575" s="209" t="s">
        <v>140</v>
      </c>
      <c r="H575" s="210">
        <v>107.8</v>
      </c>
      <c r="I575" s="211"/>
      <c r="J575" s="212">
        <f>ROUND(I575*H575,2)</f>
        <v>0</v>
      </c>
      <c r="K575" s="208" t="s">
        <v>131</v>
      </c>
      <c r="L575" s="45"/>
      <c r="M575" s="213" t="s">
        <v>19</v>
      </c>
      <c r="N575" s="214" t="s">
        <v>40</v>
      </c>
      <c r="O575" s="85"/>
      <c r="P575" s="215">
        <f>O575*H575</f>
        <v>0</v>
      </c>
      <c r="Q575" s="215">
        <v>0</v>
      </c>
      <c r="R575" s="215">
        <f>Q575*H575</f>
        <v>0</v>
      </c>
      <c r="S575" s="215">
        <v>0</v>
      </c>
      <c r="T575" s="216">
        <f>S575*H575</f>
        <v>0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17" t="s">
        <v>132</v>
      </c>
      <c r="AT575" s="217" t="s">
        <v>127</v>
      </c>
      <c r="AU575" s="217" t="s">
        <v>79</v>
      </c>
      <c r="AY575" s="18" t="s">
        <v>125</v>
      </c>
      <c r="BE575" s="218">
        <f>IF(N575="základní",J575,0)</f>
        <v>0</v>
      </c>
      <c r="BF575" s="218">
        <f>IF(N575="snížená",J575,0)</f>
        <v>0</v>
      </c>
      <c r="BG575" s="218">
        <f>IF(N575="zákl. přenesená",J575,0)</f>
        <v>0</v>
      </c>
      <c r="BH575" s="218">
        <f>IF(N575="sníž. přenesená",J575,0)</f>
        <v>0</v>
      </c>
      <c r="BI575" s="218">
        <f>IF(N575="nulová",J575,0)</f>
        <v>0</v>
      </c>
      <c r="BJ575" s="18" t="s">
        <v>77</v>
      </c>
      <c r="BK575" s="218">
        <f>ROUND(I575*H575,2)</f>
        <v>0</v>
      </c>
      <c r="BL575" s="18" t="s">
        <v>132</v>
      </c>
      <c r="BM575" s="217" t="s">
        <v>1329</v>
      </c>
    </row>
    <row r="576" s="2" customFormat="1">
      <c r="A576" s="39"/>
      <c r="B576" s="40"/>
      <c r="C576" s="41"/>
      <c r="D576" s="219" t="s">
        <v>134</v>
      </c>
      <c r="E576" s="41"/>
      <c r="F576" s="220" t="s">
        <v>1330</v>
      </c>
      <c r="G576" s="41"/>
      <c r="H576" s="41"/>
      <c r="I576" s="221"/>
      <c r="J576" s="41"/>
      <c r="K576" s="41"/>
      <c r="L576" s="45"/>
      <c r="M576" s="222"/>
      <c r="N576" s="223"/>
      <c r="O576" s="85"/>
      <c r="P576" s="85"/>
      <c r="Q576" s="85"/>
      <c r="R576" s="85"/>
      <c r="S576" s="85"/>
      <c r="T576" s="86"/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T576" s="18" t="s">
        <v>134</v>
      </c>
      <c r="AU576" s="18" t="s">
        <v>79</v>
      </c>
    </row>
    <row r="577" s="2" customFormat="1">
      <c r="A577" s="39"/>
      <c r="B577" s="40"/>
      <c r="C577" s="41"/>
      <c r="D577" s="224" t="s">
        <v>136</v>
      </c>
      <c r="E577" s="41"/>
      <c r="F577" s="225" t="s">
        <v>1331</v>
      </c>
      <c r="G577" s="41"/>
      <c r="H577" s="41"/>
      <c r="I577" s="221"/>
      <c r="J577" s="41"/>
      <c r="K577" s="41"/>
      <c r="L577" s="45"/>
      <c r="M577" s="222"/>
      <c r="N577" s="223"/>
      <c r="O577" s="85"/>
      <c r="P577" s="85"/>
      <c r="Q577" s="85"/>
      <c r="R577" s="85"/>
      <c r="S577" s="85"/>
      <c r="T577" s="86"/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T577" s="18" t="s">
        <v>136</v>
      </c>
      <c r="AU577" s="18" t="s">
        <v>79</v>
      </c>
    </row>
    <row r="578" s="2" customFormat="1" ht="16.5" customHeight="1">
      <c r="A578" s="39"/>
      <c r="B578" s="40"/>
      <c r="C578" s="206" t="s">
        <v>1332</v>
      </c>
      <c r="D578" s="206" t="s">
        <v>127</v>
      </c>
      <c r="E578" s="207" t="s">
        <v>1333</v>
      </c>
      <c r="F578" s="208" t="s">
        <v>1334</v>
      </c>
      <c r="G578" s="209" t="s">
        <v>140</v>
      </c>
      <c r="H578" s="210">
        <v>215.59999999999999</v>
      </c>
      <c r="I578" s="211"/>
      <c r="J578" s="212">
        <f>ROUND(I578*H578,2)</f>
        <v>0</v>
      </c>
      <c r="K578" s="208" t="s">
        <v>131</v>
      </c>
      <c r="L578" s="45"/>
      <c r="M578" s="213" t="s">
        <v>19</v>
      </c>
      <c r="N578" s="214" t="s">
        <v>40</v>
      </c>
      <c r="O578" s="85"/>
      <c r="P578" s="215">
        <f>O578*H578</f>
        <v>0</v>
      </c>
      <c r="Q578" s="215">
        <v>0</v>
      </c>
      <c r="R578" s="215">
        <f>Q578*H578</f>
        <v>0</v>
      </c>
      <c r="S578" s="215">
        <v>0</v>
      </c>
      <c r="T578" s="216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17" t="s">
        <v>132</v>
      </c>
      <c r="AT578" s="217" t="s">
        <v>127</v>
      </c>
      <c r="AU578" s="217" t="s">
        <v>79</v>
      </c>
      <c r="AY578" s="18" t="s">
        <v>125</v>
      </c>
      <c r="BE578" s="218">
        <f>IF(N578="základní",J578,0)</f>
        <v>0</v>
      </c>
      <c r="BF578" s="218">
        <f>IF(N578="snížená",J578,0)</f>
        <v>0</v>
      </c>
      <c r="BG578" s="218">
        <f>IF(N578="zákl. přenesená",J578,0)</f>
        <v>0</v>
      </c>
      <c r="BH578" s="218">
        <f>IF(N578="sníž. přenesená",J578,0)</f>
        <v>0</v>
      </c>
      <c r="BI578" s="218">
        <f>IF(N578="nulová",J578,0)</f>
        <v>0</v>
      </c>
      <c r="BJ578" s="18" t="s">
        <v>77</v>
      </c>
      <c r="BK578" s="218">
        <f>ROUND(I578*H578,2)</f>
        <v>0</v>
      </c>
      <c r="BL578" s="18" t="s">
        <v>132</v>
      </c>
      <c r="BM578" s="217" t="s">
        <v>1335</v>
      </c>
    </row>
    <row r="579" s="2" customFormat="1">
      <c r="A579" s="39"/>
      <c r="B579" s="40"/>
      <c r="C579" s="41"/>
      <c r="D579" s="219" t="s">
        <v>134</v>
      </c>
      <c r="E579" s="41"/>
      <c r="F579" s="220" t="s">
        <v>1336</v>
      </c>
      <c r="G579" s="41"/>
      <c r="H579" s="41"/>
      <c r="I579" s="221"/>
      <c r="J579" s="41"/>
      <c r="K579" s="41"/>
      <c r="L579" s="45"/>
      <c r="M579" s="222"/>
      <c r="N579" s="223"/>
      <c r="O579" s="85"/>
      <c r="P579" s="85"/>
      <c r="Q579" s="85"/>
      <c r="R579" s="85"/>
      <c r="S579" s="85"/>
      <c r="T579" s="86"/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T579" s="18" t="s">
        <v>134</v>
      </c>
      <c r="AU579" s="18" t="s">
        <v>79</v>
      </c>
    </row>
    <row r="580" s="2" customFormat="1">
      <c r="A580" s="39"/>
      <c r="B580" s="40"/>
      <c r="C580" s="41"/>
      <c r="D580" s="224" t="s">
        <v>136</v>
      </c>
      <c r="E580" s="41"/>
      <c r="F580" s="225" t="s">
        <v>1337</v>
      </c>
      <c r="G580" s="41"/>
      <c r="H580" s="41"/>
      <c r="I580" s="221"/>
      <c r="J580" s="41"/>
      <c r="K580" s="41"/>
      <c r="L580" s="45"/>
      <c r="M580" s="222"/>
      <c r="N580" s="223"/>
      <c r="O580" s="85"/>
      <c r="P580" s="85"/>
      <c r="Q580" s="85"/>
      <c r="R580" s="85"/>
      <c r="S580" s="85"/>
      <c r="T580" s="86"/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T580" s="18" t="s">
        <v>136</v>
      </c>
      <c r="AU580" s="18" t="s">
        <v>79</v>
      </c>
    </row>
    <row r="581" s="13" customFormat="1">
      <c r="A581" s="13"/>
      <c r="B581" s="226"/>
      <c r="C581" s="227"/>
      <c r="D581" s="219" t="s">
        <v>144</v>
      </c>
      <c r="E581" s="228" t="s">
        <v>19</v>
      </c>
      <c r="F581" s="229" t="s">
        <v>1338</v>
      </c>
      <c r="G581" s="227"/>
      <c r="H581" s="230">
        <v>215.59999999999999</v>
      </c>
      <c r="I581" s="231"/>
      <c r="J581" s="227"/>
      <c r="K581" s="227"/>
      <c r="L581" s="232"/>
      <c r="M581" s="233"/>
      <c r="N581" s="234"/>
      <c r="O581" s="234"/>
      <c r="P581" s="234"/>
      <c r="Q581" s="234"/>
      <c r="R581" s="234"/>
      <c r="S581" s="234"/>
      <c r="T581" s="235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36" t="s">
        <v>144</v>
      </c>
      <c r="AU581" s="236" t="s">
        <v>79</v>
      </c>
      <c r="AV581" s="13" t="s">
        <v>79</v>
      </c>
      <c r="AW581" s="13" t="s">
        <v>31</v>
      </c>
      <c r="AX581" s="13" t="s">
        <v>77</v>
      </c>
      <c r="AY581" s="236" t="s">
        <v>125</v>
      </c>
    </row>
    <row r="582" s="2" customFormat="1" ht="16.5" customHeight="1">
      <c r="A582" s="39"/>
      <c r="B582" s="40"/>
      <c r="C582" s="206" t="s">
        <v>1339</v>
      </c>
      <c r="D582" s="206" t="s">
        <v>127</v>
      </c>
      <c r="E582" s="207" t="s">
        <v>1340</v>
      </c>
      <c r="F582" s="208" t="s">
        <v>1341</v>
      </c>
      <c r="G582" s="209" t="s">
        <v>130</v>
      </c>
      <c r="H582" s="210">
        <v>49</v>
      </c>
      <c r="I582" s="211"/>
      <c r="J582" s="212">
        <f>ROUND(I582*H582,2)</f>
        <v>0</v>
      </c>
      <c r="K582" s="208" t="s">
        <v>131</v>
      </c>
      <c r="L582" s="45"/>
      <c r="M582" s="213" t="s">
        <v>19</v>
      </c>
      <c r="N582" s="214" t="s">
        <v>40</v>
      </c>
      <c r="O582" s="85"/>
      <c r="P582" s="215">
        <f>O582*H582</f>
        <v>0</v>
      </c>
      <c r="Q582" s="215">
        <v>0.00083000000000000001</v>
      </c>
      <c r="R582" s="215">
        <f>Q582*H582</f>
        <v>0.040669999999999998</v>
      </c>
      <c r="S582" s="215">
        <v>0</v>
      </c>
      <c r="T582" s="216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17" t="s">
        <v>132</v>
      </c>
      <c r="AT582" s="217" t="s">
        <v>127</v>
      </c>
      <c r="AU582" s="217" t="s">
        <v>79</v>
      </c>
      <c r="AY582" s="18" t="s">
        <v>125</v>
      </c>
      <c r="BE582" s="218">
        <f>IF(N582="základní",J582,0)</f>
        <v>0</v>
      </c>
      <c r="BF582" s="218">
        <f>IF(N582="snížená",J582,0)</f>
        <v>0</v>
      </c>
      <c r="BG582" s="218">
        <f>IF(N582="zákl. přenesená",J582,0)</f>
        <v>0</v>
      </c>
      <c r="BH582" s="218">
        <f>IF(N582="sníž. přenesená",J582,0)</f>
        <v>0</v>
      </c>
      <c r="BI582" s="218">
        <f>IF(N582="nulová",J582,0)</f>
        <v>0</v>
      </c>
      <c r="BJ582" s="18" t="s">
        <v>77</v>
      </c>
      <c r="BK582" s="218">
        <f>ROUND(I582*H582,2)</f>
        <v>0</v>
      </c>
      <c r="BL582" s="18" t="s">
        <v>132</v>
      </c>
      <c r="BM582" s="217" t="s">
        <v>1342</v>
      </c>
    </row>
    <row r="583" s="2" customFormat="1">
      <c r="A583" s="39"/>
      <c r="B583" s="40"/>
      <c r="C583" s="41"/>
      <c r="D583" s="219" t="s">
        <v>134</v>
      </c>
      <c r="E583" s="41"/>
      <c r="F583" s="220" t="s">
        <v>1343</v>
      </c>
      <c r="G583" s="41"/>
      <c r="H583" s="41"/>
      <c r="I583" s="221"/>
      <c r="J583" s="41"/>
      <c r="K583" s="41"/>
      <c r="L583" s="45"/>
      <c r="M583" s="222"/>
      <c r="N583" s="223"/>
      <c r="O583" s="85"/>
      <c r="P583" s="85"/>
      <c r="Q583" s="85"/>
      <c r="R583" s="85"/>
      <c r="S583" s="85"/>
      <c r="T583" s="86"/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T583" s="18" t="s">
        <v>134</v>
      </c>
      <c r="AU583" s="18" t="s">
        <v>79</v>
      </c>
    </row>
    <row r="584" s="2" customFormat="1">
      <c r="A584" s="39"/>
      <c r="B584" s="40"/>
      <c r="C584" s="41"/>
      <c r="D584" s="224" t="s">
        <v>136</v>
      </c>
      <c r="E584" s="41"/>
      <c r="F584" s="225" t="s">
        <v>1344</v>
      </c>
      <c r="G584" s="41"/>
      <c r="H584" s="41"/>
      <c r="I584" s="221"/>
      <c r="J584" s="41"/>
      <c r="K584" s="41"/>
      <c r="L584" s="45"/>
      <c r="M584" s="222"/>
      <c r="N584" s="223"/>
      <c r="O584" s="85"/>
      <c r="P584" s="85"/>
      <c r="Q584" s="85"/>
      <c r="R584" s="85"/>
      <c r="S584" s="85"/>
      <c r="T584" s="86"/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T584" s="18" t="s">
        <v>136</v>
      </c>
      <c r="AU584" s="18" t="s">
        <v>79</v>
      </c>
    </row>
    <row r="585" s="13" customFormat="1">
      <c r="A585" s="13"/>
      <c r="B585" s="226"/>
      <c r="C585" s="227"/>
      <c r="D585" s="219" t="s">
        <v>144</v>
      </c>
      <c r="E585" s="228" t="s">
        <v>19</v>
      </c>
      <c r="F585" s="229" t="s">
        <v>1345</v>
      </c>
      <c r="G585" s="227"/>
      <c r="H585" s="230">
        <v>49</v>
      </c>
      <c r="I585" s="231"/>
      <c r="J585" s="227"/>
      <c r="K585" s="227"/>
      <c r="L585" s="232"/>
      <c r="M585" s="233"/>
      <c r="N585" s="234"/>
      <c r="O585" s="234"/>
      <c r="P585" s="234"/>
      <c r="Q585" s="234"/>
      <c r="R585" s="234"/>
      <c r="S585" s="234"/>
      <c r="T585" s="235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36" t="s">
        <v>144</v>
      </c>
      <c r="AU585" s="236" t="s">
        <v>79</v>
      </c>
      <c r="AV585" s="13" t="s">
        <v>79</v>
      </c>
      <c r="AW585" s="13" t="s">
        <v>31</v>
      </c>
      <c r="AX585" s="13" t="s">
        <v>77</v>
      </c>
      <c r="AY585" s="236" t="s">
        <v>125</v>
      </c>
    </row>
    <row r="586" s="2" customFormat="1" ht="16.5" customHeight="1">
      <c r="A586" s="39"/>
      <c r="B586" s="40"/>
      <c r="C586" s="206" t="s">
        <v>1346</v>
      </c>
      <c r="D586" s="206" t="s">
        <v>127</v>
      </c>
      <c r="E586" s="207" t="s">
        <v>1347</v>
      </c>
      <c r="F586" s="208" t="s">
        <v>1348</v>
      </c>
      <c r="G586" s="209" t="s">
        <v>130</v>
      </c>
      <c r="H586" s="210">
        <v>49</v>
      </c>
      <c r="I586" s="211"/>
      <c r="J586" s="212">
        <f>ROUND(I586*H586,2)</f>
        <v>0</v>
      </c>
      <c r="K586" s="208" t="s">
        <v>131</v>
      </c>
      <c r="L586" s="45"/>
      <c r="M586" s="213" t="s">
        <v>19</v>
      </c>
      <c r="N586" s="214" t="s">
        <v>40</v>
      </c>
      <c r="O586" s="85"/>
      <c r="P586" s="215">
        <f>O586*H586</f>
        <v>0</v>
      </c>
      <c r="Q586" s="215">
        <v>0</v>
      </c>
      <c r="R586" s="215">
        <f>Q586*H586</f>
        <v>0</v>
      </c>
      <c r="S586" s="215">
        <v>0</v>
      </c>
      <c r="T586" s="216">
        <f>S586*H586</f>
        <v>0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17" t="s">
        <v>132</v>
      </c>
      <c r="AT586" s="217" t="s">
        <v>127</v>
      </c>
      <c r="AU586" s="217" t="s">
        <v>79</v>
      </c>
      <c r="AY586" s="18" t="s">
        <v>125</v>
      </c>
      <c r="BE586" s="218">
        <f>IF(N586="základní",J586,0)</f>
        <v>0</v>
      </c>
      <c r="BF586" s="218">
        <f>IF(N586="snížená",J586,0)</f>
        <v>0</v>
      </c>
      <c r="BG586" s="218">
        <f>IF(N586="zákl. přenesená",J586,0)</f>
        <v>0</v>
      </c>
      <c r="BH586" s="218">
        <f>IF(N586="sníž. přenesená",J586,0)</f>
        <v>0</v>
      </c>
      <c r="BI586" s="218">
        <f>IF(N586="nulová",J586,0)</f>
        <v>0</v>
      </c>
      <c r="BJ586" s="18" t="s">
        <v>77</v>
      </c>
      <c r="BK586" s="218">
        <f>ROUND(I586*H586,2)</f>
        <v>0</v>
      </c>
      <c r="BL586" s="18" t="s">
        <v>132</v>
      </c>
      <c r="BM586" s="217" t="s">
        <v>1349</v>
      </c>
    </row>
    <row r="587" s="2" customFormat="1">
      <c r="A587" s="39"/>
      <c r="B587" s="40"/>
      <c r="C587" s="41"/>
      <c r="D587" s="219" t="s">
        <v>134</v>
      </c>
      <c r="E587" s="41"/>
      <c r="F587" s="220" t="s">
        <v>1350</v>
      </c>
      <c r="G587" s="41"/>
      <c r="H587" s="41"/>
      <c r="I587" s="221"/>
      <c r="J587" s="41"/>
      <c r="K587" s="41"/>
      <c r="L587" s="45"/>
      <c r="M587" s="222"/>
      <c r="N587" s="223"/>
      <c r="O587" s="85"/>
      <c r="P587" s="85"/>
      <c r="Q587" s="85"/>
      <c r="R587" s="85"/>
      <c r="S587" s="85"/>
      <c r="T587" s="86"/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T587" s="18" t="s">
        <v>134</v>
      </c>
      <c r="AU587" s="18" t="s">
        <v>79</v>
      </c>
    </row>
    <row r="588" s="2" customFormat="1">
      <c r="A588" s="39"/>
      <c r="B588" s="40"/>
      <c r="C588" s="41"/>
      <c r="D588" s="224" t="s">
        <v>136</v>
      </c>
      <c r="E588" s="41"/>
      <c r="F588" s="225" t="s">
        <v>1351</v>
      </c>
      <c r="G588" s="41"/>
      <c r="H588" s="41"/>
      <c r="I588" s="221"/>
      <c r="J588" s="41"/>
      <c r="K588" s="41"/>
      <c r="L588" s="45"/>
      <c r="M588" s="222"/>
      <c r="N588" s="223"/>
      <c r="O588" s="85"/>
      <c r="P588" s="85"/>
      <c r="Q588" s="85"/>
      <c r="R588" s="85"/>
      <c r="S588" s="85"/>
      <c r="T588" s="86"/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T588" s="18" t="s">
        <v>136</v>
      </c>
      <c r="AU588" s="18" t="s">
        <v>79</v>
      </c>
    </row>
    <row r="589" s="2" customFormat="1" ht="16.5" customHeight="1">
      <c r="A589" s="39"/>
      <c r="B589" s="40"/>
      <c r="C589" s="206" t="s">
        <v>1352</v>
      </c>
      <c r="D589" s="206" t="s">
        <v>127</v>
      </c>
      <c r="E589" s="207" t="s">
        <v>1353</v>
      </c>
      <c r="F589" s="208" t="s">
        <v>1354</v>
      </c>
      <c r="G589" s="209" t="s">
        <v>130</v>
      </c>
      <c r="H589" s="210">
        <v>98</v>
      </c>
      <c r="I589" s="211"/>
      <c r="J589" s="212">
        <f>ROUND(I589*H589,2)</f>
        <v>0</v>
      </c>
      <c r="K589" s="208" t="s">
        <v>131</v>
      </c>
      <c r="L589" s="45"/>
      <c r="M589" s="213" t="s">
        <v>19</v>
      </c>
      <c r="N589" s="214" t="s">
        <v>40</v>
      </c>
      <c r="O589" s="85"/>
      <c r="P589" s="215">
        <f>O589*H589</f>
        <v>0</v>
      </c>
      <c r="Q589" s="215">
        <v>0</v>
      </c>
      <c r="R589" s="215">
        <f>Q589*H589</f>
        <v>0</v>
      </c>
      <c r="S589" s="215">
        <v>0</v>
      </c>
      <c r="T589" s="216">
        <f>S589*H589</f>
        <v>0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217" t="s">
        <v>132</v>
      </c>
      <c r="AT589" s="217" t="s">
        <v>127</v>
      </c>
      <c r="AU589" s="217" t="s">
        <v>79</v>
      </c>
      <c r="AY589" s="18" t="s">
        <v>125</v>
      </c>
      <c r="BE589" s="218">
        <f>IF(N589="základní",J589,0)</f>
        <v>0</v>
      </c>
      <c r="BF589" s="218">
        <f>IF(N589="snížená",J589,0)</f>
        <v>0</v>
      </c>
      <c r="BG589" s="218">
        <f>IF(N589="zákl. přenesená",J589,0)</f>
        <v>0</v>
      </c>
      <c r="BH589" s="218">
        <f>IF(N589="sníž. přenesená",J589,0)</f>
        <v>0</v>
      </c>
      <c r="BI589" s="218">
        <f>IF(N589="nulová",J589,0)</f>
        <v>0</v>
      </c>
      <c r="BJ589" s="18" t="s">
        <v>77</v>
      </c>
      <c r="BK589" s="218">
        <f>ROUND(I589*H589,2)</f>
        <v>0</v>
      </c>
      <c r="BL589" s="18" t="s">
        <v>132</v>
      </c>
      <c r="BM589" s="217" t="s">
        <v>1355</v>
      </c>
    </row>
    <row r="590" s="2" customFormat="1">
      <c r="A590" s="39"/>
      <c r="B590" s="40"/>
      <c r="C590" s="41"/>
      <c r="D590" s="219" t="s">
        <v>134</v>
      </c>
      <c r="E590" s="41"/>
      <c r="F590" s="220" t="s">
        <v>1356</v>
      </c>
      <c r="G590" s="41"/>
      <c r="H590" s="41"/>
      <c r="I590" s="221"/>
      <c r="J590" s="41"/>
      <c r="K590" s="41"/>
      <c r="L590" s="45"/>
      <c r="M590" s="222"/>
      <c r="N590" s="223"/>
      <c r="O590" s="85"/>
      <c r="P590" s="85"/>
      <c r="Q590" s="85"/>
      <c r="R590" s="85"/>
      <c r="S590" s="85"/>
      <c r="T590" s="86"/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T590" s="18" t="s">
        <v>134</v>
      </c>
      <c r="AU590" s="18" t="s">
        <v>79</v>
      </c>
    </row>
    <row r="591" s="2" customFormat="1">
      <c r="A591" s="39"/>
      <c r="B591" s="40"/>
      <c r="C591" s="41"/>
      <c r="D591" s="224" t="s">
        <v>136</v>
      </c>
      <c r="E591" s="41"/>
      <c r="F591" s="225" t="s">
        <v>1357</v>
      </c>
      <c r="G591" s="41"/>
      <c r="H591" s="41"/>
      <c r="I591" s="221"/>
      <c r="J591" s="41"/>
      <c r="K591" s="41"/>
      <c r="L591" s="45"/>
      <c r="M591" s="222"/>
      <c r="N591" s="223"/>
      <c r="O591" s="85"/>
      <c r="P591" s="85"/>
      <c r="Q591" s="85"/>
      <c r="R591" s="85"/>
      <c r="S591" s="85"/>
      <c r="T591" s="86"/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T591" s="18" t="s">
        <v>136</v>
      </c>
      <c r="AU591" s="18" t="s">
        <v>79</v>
      </c>
    </row>
    <row r="592" s="13" customFormat="1">
      <c r="A592" s="13"/>
      <c r="B592" s="226"/>
      <c r="C592" s="227"/>
      <c r="D592" s="219" t="s">
        <v>144</v>
      </c>
      <c r="E592" s="228" t="s">
        <v>19</v>
      </c>
      <c r="F592" s="229" t="s">
        <v>1358</v>
      </c>
      <c r="G592" s="227"/>
      <c r="H592" s="230">
        <v>98</v>
      </c>
      <c r="I592" s="231"/>
      <c r="J592" s="227"/>
      <c r="K592" s="227"/>
      <c r="L592" s="232"/>
      <c r="M592" s="233"/>
      <c r="N592" s="234"/>
      <c r="O592" s="234"/>
      <c r="P592" s="234"/>
      <c r="Q592" s="234"/>
      <c r="R592" s="234"/>
      <c r="S592" s="234"/>
      <c r="T592" s="235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36" t="s">
        <v>144</v>
      </c>
      <c r="AU592" s="236" t="s">
        <v>79</v>
      </c>
      <c r="AV592" s="13" t="s">
        <v>79</v>
      </c>
      <c r="AW592" s="13" t="s">
        <v>31</v>
      </c>
      <c r="AX592" s="13" t="s">
        <v>77</v>
      </c>
      <c r="AY592" s="236" t="s">
        <v>125</v>
      </c>
    </row>
    <row r="593" s="2" customFormat="1" ht="16.5" customHeight="1">
      <c r="A593" s="39"/>
      <c r="B593" s="40"/>
      <c r="C593" s="206" t="s">
        <v>1359</v>
      </c>
      <c r="D593" s="206" t="s">
        <v>127</v>
      </c>
      <c r="E593" s="207" t="s">
        <v>1360</v>
      </c>
      <c r="F593" s="208" t="s">
        <v>1361</v>
      </c>
      <c r="G593" s="209" t="s">
        <v>301</v>
      </c>
      <c r="H593" s="210">
        <v>72</v>
      </c>
      <c r="I593" s="211"/>
      <c r="J593" s="212">
        <f>ROUND(I593*H593,2)</f>
        <v>0</v>
      </c>
      <c r="K593" s="208" t="s">
        <v>131</v>
      </c>
      <c r="L593" s="45"/>
      <c r="M593" s="213" t="s">
        <v>19</v>
      </c>
      <c r="N593" s="214" t="s">
        <v>40</v>
      </c>
      <c r="O593" s="85"/>
      <c r="P593" s="215">
        <f>O593*H593</f>
        <v>0</v>
      </c>
      <c r="Q593" s="215">
        <v>4.0000000000000003E-05</v>
      </c>
      <c r="R593" s="215">
        <f>Q593*H593</f>
        <v>0.0028800000000000002</v>
      </c>
      <c r="S593" s="215">
        <v>0</v>
      </c>
      <c r="T593" s="216">
        <f>S593*H593</f>
        <v>0</v>
      </c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R593" s="217" t="s">
        <v>132</v>
      </c>
      <c r="AT593" s="217" t="s">
        <v>127</v>
      </c>
      <c r="AU593" s="217" t="s">
        <v>79</v>
      </c>
      <c r="AY593" s="18" t="s">
        <v>125</v>
      </c>
      <c r="BE593" s="218">
        <f>IF(N593="základní",J593,0)</f>
        <v>0</v>
      </c>
      <c r="BF593" s="218">
        <f>IF(N593="snížená",J593,0)</f>
        <v>0</v>
      </c>
      <c r="BG593" s="218">
        <f>IF(N593="zákl. přenesená",J593,0)</f>
        <v>0</v>
      </c>
      <c r="BH593" s="218">
        <f>IF(N593="sníž. přenesená",J593,0)</f>
        <v>0</v>
      </c>
      <c r="BI593" s="218">
        <f>IF(N593="nulová",J593,0)</f>
        <v>0</v>
      </c>
      <c r="BJ593" s="18" t="s">
        <v>77</v>
      </c>
      <c r="BK593" s="218">
        <f>ROUND(I593*H593,2)</f>
        <v>0</v>
      </c>
      <c r="BL593" s="18" t="s">
        <v>132</v>
      </c>
      <c r="BM593" s="217" t="s">
        <v>1362</v>
      </c>
    </row>
    <row r="594" s="2" customFormat="1">
      <c r="A594" s="39"/>
      <c r="B594" s="40"/>
      <c r="C594" s="41"/>
      <c r="D594" s="219" t="s">
        <v>134</v>
      </c>
      <c r="E594" s="41"/>
      <c r="F594" s="220" t="s">
        <v>1363</v>
      </c>
      <c r="G594" s="41"/>
      <c r="H594" s="41"/>
      <c r="I594" s="221"/>
      <c r="J594" s="41"/>
      <c r="K594" s="41"/>
      <c r="L594" s="45"/>
      <c r="M594" s="222"/>
      <c r="N594" s="223"/>
      <c r="O594" s="85"/>
      <c r="P594" s="85"/>
      <c r="Q594" s="85"/>
      <c r="R594" s="85"/>
      <c r="S594" s="85"/>
      <c r="T594" s="86"/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T594" s="18" t="s">
        <v>134</v>
      </c>
      <c r="AU594" s="18" t="s">
        <v>79</v>
      </c>
    </row>
    <row r="595" s="2" customFormat="1">
      <c r="A595" s="39"/>
      <c r="B595" s="40"/>
      <c r="C595" s="41"/>
      <c r="D595" s="224" t="s">
        <v>136</v>
      </c>
      <c r="E595" s="41"/>
      <c r="F595" s="225" t="s">
        <v>1364</v>
      </c>
      <c r="G595" s="41"/>
      <c r="H595" s="41"/>
      <c r="I595" s="221"/>
      <c r="J595" s="41"/>
      <c r="K595" s="41"/>
      <c r="L595" s="45"/>
      <c r="M595" s="222"/>
      <c r="N595" s="223"/>
      <c r="O595" s="85"/>
      <c r="P595" s="85"/>
      <c r="Q595" s="85"/>
      <c r="R595" s="85"/>
      <c r="S595" s="85"/>
      <c r="T595" s="86"/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T595" s="18" t="s">
        <v>136</v>
      </c>
      <c r="AU595" s="18" t="s">
        <v>79</v>
      </c>
    </row>
    <row r="596" s="13" customFormat="1">
      <c r="A596" s="13"/>
      <c r="B596" s="226"/>
      <c r="C596" s="227"/>
      <c r="D596" s="219" t="s">
        <v>144</v>
      </c>
      <c r="E596" s="228" t="s">
        <v>19</v>
      </c>
      <c r="F596" s="229" t="s">
        <v>1365</v>
      </c>
      <c r="G596" s="227"/>
      <c r="H596" s="230">
        <v>72</v>
      </c>
      <c r="I596" s="231"/>
      <c r="J596" s="227"/>
      <c r="K596" s="227"/>
      <c r="L596" s="232"/>
      <c r="M596" s="233"/>
      <c r="N596" s="234"/>
      <c r="O596" s="234"/>
      <c r="P596" s="234"/>
      <c r="Q596" s="234"/>
      <c r="R596" s="234"/>
      <c r="S596" s="234"/>
      <c r="T596" s="235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36" t="s">
        <v>144</v>
      </c>
      <c r="AU596" s="236" t="s">
        <v>79</v>
      </c>
      <c r="AV596" s="13" t="s">
        <v>79</v>
      </c>
      <c r="AW596" s="13" t="s">
        <v>31</v>
      </c>
      <c r="AX596" s="13" t="s">
        <v>77</v>
      </c>
      <c r="AY596" s="236" t="s">
        <v>125</v>
      </c>
    </row>
    <row r="597" s="12" customFormat="1" ht="22.8" customHeight="1">
      <c r="A597" s="12"/>
      <c r="B597" s="190"/>
      <c r="C597" s="191"/>
      <c r="D597" s="192" t="s">
        <v>68</v>
      </c>
      <c r="E597" s="204" t="s">
        <v>530</v>
      </c>
      <c r="F597" s="204" t="s">
        <v>531</v>
      </c>
      <c r="G597" s="191"/>
      <c r="H597" s="191"/>
      <c r="I597" s="194"/>
      <c r="J597" s="205">
        <f>BK597</f>
        <v>0</v>
      </c>
      <c r="K597" s="191"/>
      <c r="L597" s="196"/>
      <c r="M597" s="197"/>
      <c r="N597" s="198"/>
      <c r="O597" s="198"/>
      <c r="P597" s="199">
        <f>SUM(P598:P600)</f>
        <v>0</v>
      </c>
      <c r="Q597" s="198"/>
      <c r="R597" s="199">
        <f>SUM(R598:R600)</f>
        <v>0</v>
      </c>
      <c r="S597" s="198"/>
      <c r="T597" s="200">
        <f>SUM(T598:T600)</f>
        <v>0</v>
      </c>
      <c r="U597" s="12"/>
      <c r="V597" s="12"/>
      <c r="W597" s="12"/>
      <c r="X597" s="12"/>
      <c r="Y597" s="12"/>
      <c r="Z597" s="12"/>
      <c r="AA597" s="12"/>
      <c r="AB597" s="12"/>
      <c r="AC597" s="12"/>
      <c r="AD597" s="12"/>
      <c r="AE597" s="12"/>
      <c r="AR597" s="201" t="s">
        <v>77</v>
      </c>
      <c r="AT597" s="202" t="s">
        <v>68</v>
      </c>
      <c r="AU597" s="202" t="s">
        <v>77</v>
      </c>
      <c r="AY597" s="201" t="s">
        <v>125</v>
      </c>
      <c r="BK597" s="203">
        <f>SUM(BK598:BK600)</f>
        <v>0</v>
      </c>
    </row>
    <row r="598" s="2" customFormat="1" ht="21.75" customHeight="1">
      <c r="A598" s="39"/>
      <c r="B598" s="40"/>
      <c r="C598" s="206" t="s">
        <v>1366</v>
      </c>
      <c r="D598" s="206" t="s">
        <v>127</v>
      </c>
      <c r="E598" s="207" t="s">
        <v>533</v>
      </c>
      <c r="F598" s="208" t="s">
        <v>534</v>
      </c>
      <c r="G598" s="209" t="s">
        <v>229</v>
      </c>
      <c r="H598" s="210">
        <v>224.30600000000001</v>
      </c>
      <c r="I598" s="211"/>
      <c r="J598" s="212">
        <f>ROUND(I598*H598,2)</f>
        <v>0</v>
      </c>
      <c r="K598" s="208" t="s">
        <v>131</v>
      </c>
      <c r="L598" s="45"/>
      <c r="M598" s="213" t="s">
        <v>19</v>
      </c>
      <c r="N598" s="214" t="s">
        <v>40</v>
      </c>
      <c r="O598" s="85"/>
      <c r="P598" s="215">
        <f>O598*H598</f>
        <v>0</v>
      </c>
      <c r="Q598" s="215">
        <v>0</v>
      </c>
      <c r="R598" s="215">
        <f>Q598*H598</f>
        <v>0</v>
      </c>
      <c r="S598" s="215">
        <v>0</v>
      </c>
      <c r="T598" s="216">
        <f>S598*H598</f>
        <v>0</v>
      </c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R598" s="217" t="s">
        <v>132</v>
      </c>
      <c r="AT598" s="217" t="s">
        <v>127</v>
      </c>
      <c r="AU598" s="217" t="s">
        <v>79</v>
      </c>
      <c r="AY598" s="18" t="s">
        <v>125</v>
      </c>
      <c r="BE598" s="218">
        <f>IF(N598="základní",J598,0)</f>
        <v>0</v>
      </c>
      <c r="BF598" s="218">
        <f>IF(N598="snížená",J598,0)</f>
        <v>0</v>
      </c>
      <c r="BG598" s="218">
        <f>IF(N598="zákl. přenesená",J598,0)</f>
        <v>0</v>
      </c>
      <c r="BH598" s="218">
        <f>IF(N598="sníž. přenesená",J598,0)</f>
        <v>0</v>
      </c>
      <c r="BI598" s="218">
        <f>IF(N598="nulová",J598,0)</f>
        <v>0</v>
      </c>
      <c r="BJ598" s="18" t="s">
        <v>77</v>
      </c>
      <c r="BK598" s="218">
        <f>ROUND(I598*H598,2)</f>
        <v>0</v>
      </c>
      <c r="BL598" s="18" t="s">
        <v>132</v>
      </c>
      <c r="BM598" s="217" t="s">
        <v>1367</v>
      </c>
    </row>
    <row r="599" s="2" customFormat="1">
      <c r="A599" s="39"/>
      <c r="B599" s="40"/>
      <c r="C599" s="41"/>
      <c r="D599" s="219" t="s">
        <v>134</v>
      </c>
      <c r="E599" s="41"/>
      <c r="F599" s="220" t="s">
        <v>536</v>
      </c>
      <c r="G599" s="41"/>
      <c r="H599" s="41"/>
      <c r="I599" s="221"/>
      <c r="J599" s="41"/>
      <c r="K599" s="41"/>
      <c r="L599" s="45"/>
      <c r="M599" s="222"/>
      <c r="N599" s="223"/>
      <c r="O599" s="85"/>
      <c r="P599" s="85"/>
      <c r="Q599" s="85"/>
      <c r="R599" s="85"/>
      <c r="S599" s="85"/>
      <c r="T599" s="86"/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T599" s="18" t="s">
        <v>134</v>
      </c>
      <c r="AU599" s="18" t="s">
        <v>79</v>
      </c>
    </row>
    <row r="600" s="2" customFormat="1">
      <c r="A600" s="39"/>
      <c r="B600" s="40"/>
      <c r="C600" s="41"/>
      <c r="D600" s="224" t="s">
        <v>136</v>
      </c>
      <c r="E600" s="41"/>
      <c r="F600" s="225" t="s">
        <v>537</v>
      </c>
      <c r="G600" s="41"/>
      <c r="H600" s="41"/>
      <c r="I600" s="221"/>
      <c r="J600" s="41"/>
      <c r="K600" s="41"/>
      <c r="L600" s="45"/>
      <c r="M600" s="222"/>
      <c r="N600" s="223"/>
      <c r="O600" s="85"/>
      <c r="P600" s="85"/>
      <c r="Q600" s="85"/>
      <c r="R600" s="85"/>
      <c r="S600" s="85"/>
      <c r="T600" s="86"/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T600" s="18" t="s">
        <v>136</v>
      </c>
      <c r="AU600" s="18" t="s">
        <v>79</v>
      </c>
    </row>
    <row r="601" s="12" customFormat="1" ht="25.92" customHeight="1">
      <c r="A601" s="12"/>
      <c r="B601" s="190"/>
      <c r="C601" s="191"/>
      <c r="D601" s="192" t="s">
        <v>68</v>
      </c>
      <c r="E601" s="193" t="s">
        <v>1368</v>
      </c>
      <c r="F601" s="193" t="s">
        <v>1369</v>
      </c>
      <c r="G601" s="191"/>
      <c r="H601" s="191"/>
      <c r="I601" s="194"/>
      <c r="J601" s="195">
        <f>BK601</f>
        <v>0</v>
      </c>
      <c r="K601" s="191"/>
      <c r="L601" s="196"/>
      <c r="M601" s="197"/>
      <c r="N601" s="198"/>
      <c r="O601" s="198"/>
      <c r="P601" s="199">
        <f>P602</f>
        <v>0</v>
      </c>
      <c r="Q601" s="198"/>
      <c r="R601" s="199">
        <f>R602</f>
        <v>1.5763673999999999</v>
      </c>
      <c r="S601" s="198"/>
      <c r="T601" s="200">
        <f>T602</f>
        <v>0</v>
      </c>
      <c r="U601" s="12"/>
      <c r="V601" s="12"/>
      <c r="W601" s="12"/>
      <c r="X601" s="12"/>
      <c r="Y601" s="12"/>
      <c r="Z601" s="12"/>
      <c r="AA601" s="12"/>
      <c r="AB601" s="12"/>
      <c r="AC601" s="12"/>
      <c r="AD601" s="12"/>
      <c r="AE601" s="12"/>
      <c r="AR601" s="201" t="s">
        <v>79</v>
      </c>
      <c r="AT601" s="202" t="s">
        <v>68</v>
      </c>
      <c r="AU601" s="202" t="s">
        <v>69</v>
      </c>
      <c r="AY601" s="201" t="s">
        <v>125</v>
      </c>
      <c r="BK601" s="203">
        <f>BK602</f>
        <v>0</v>
      </c>
    </row>
    <row r="602" s="12" customFormat="1" ht="22.8" customHeight="1">
      <c r="A602" s="12"/>
      <c r="B602" s="190"/>
      <c r="C602" s="191"/>
      <c r="D602" s="192" t="s">
        <v>68</v>
      </c>
      <c r="E602" s="204" t="s">
        <v>1370</v>
      </c>
      <c r="F602" s="204" t="s">
        <v>1371</v>
      </c>
      <c r="G602" s="191"/>
      <c r="H602" s="191"/>
      <c r="I602" s="194"/>
      <c r="J602" s="205">
        <f>BK602</f>
        <v>0</v>
      </c>
      <c r="K602" s="191"/>
      <c r="L602" s="196"/>
      <c r="M602" s="197"/>
      <c r="N602" s="198"/>
      <c r="O602" s="198"/>
      <c r="P602" s="199">
        <f>SUM(P603:P730)</f>
        <v>0</v>
      </c>
      <c r="Q602" s="198"/>
      <c r="R602" s="199">
        <f>SUM(R603:R730)</f>
        <v>1.5763673999999999</v>
      </c>
      <c r="S602" s="198"/>
      <c r="T602" s="200">
        <f>SUM(T603:T730)</f>
        <v>0</v>
      </c>
      <c r="U602" s="12"/>
      <c r="V602" s="12"/>
      <c r="W602" s="12"/>
      <c r="X602" s="12"/>
      <c r="Y602" s="12"/>
      <c r="Z602" s="12"/>
      <c r="AA602" s="12"/>
      <c r="AB602" s="12"/>
      <c r="AC602" s="12"/>
      <c r="AD602" s="12"/>
      <c r="AE602" s="12"/>
      <c r="AR602" s="201" t="s">
        <v>79</v>
      </c>
      <c r="AT602" s="202" t="s">
        <v>68</v>
      </c>
      <c r="AU602" s="202" t="s">
        <v>77</v>
      </c>
      <c r="AY602" s="201" t="s">
        <v>125</v>
      </c>
      <c r="BK602" s="203">
        <f>SUM(BK603:BK730)</f>
        <v>0</v>
      </c>
    </row>
    <row r="603" s="2" customFormat="1" ht="16.5" customHeight="1">
      <c r="A603" s="39"/>
      <c r="B603" s="40"/>
      <c r="C603" s="206" t="s">
        <v>1372</v>
      </c>
      <c r="D603" s="206" t="s">
        <v>127</v>
      </c>
      <c r="E603" s="207" t="s">
        <v>1373</v>
      </c>
      <c r="F603" s="208" t="s">
        <v>1374</v>
      </c>
      <c r="G603" s="209" t="s">
        <v>130</v>
      </c>
      <c r="H603" s="210">
        <v>39.049999999999997</v>
      </c>
      <c r="I603" s="211"/>
      <c r="J603" s="212">
        <f>ROUND(I603*H603,2)</f>
        <v>0</v>
      </c>
      <c r="K603" s="208" t="s">
        <v>131</v>
      </c>
      <c r="L603" s="45"/>
      <c r="M603" s="213" t="s">
        <v>19</v>
      </c>
      <c r="N603" s="214" t="s">
        <v>40</v>
      </c>
      <c r="O603" s="85"/>
      <c r="P603" s="215">
        <f>O603*H603</f>
        <v>0</v>
      </c>
      <c r="Q603" s="215">
        <v>0</v>
      </c>
      <c r="R603" s="215">
        <f>Q603*H603</f>
        <v>0</v>
      </c>
      <c r="S603" s="215">
        <v>0</v>
      </c>
      <c r="T603" s="216">
        <f>S603*H603</f>
        <v>0</v>
      </c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R603" s="217" t="s">
        <v>246</v>
      </c>
      <c r="AT603" s="217" t="s">
        <v>127</v>
      </c>
      <c r="AU603" s="217" t="s">
        <v>79</v>
      </c>
      <c r="AY603" s="18" t="s">
        <v>125</v>
      </c>
      <c r="BE603" s="218">
        <f>IF(N603="základní",J603,0)</f>
        <v>0</v>
      </c>
      <c r="BF603" s="218">
        <f>IF(N603="snížená",J603,0)</f>
        <v>0</v>
      </c>
      <c r="BG603" s="218">
        <f>IF(N603="zákl. přenesená",J603,0)</f>
        <v>0</v>
      </c>
      <c r="BH603" s="218">
        <f>IF(N603="sníž. přenesená",J603,0)</f>
        <v>0</v>
      </c>
      <c r="BI603" s="218">
        <f>IF(N603="nulová",J603,0)</f>
        <v>0</v>
      </c>
      <c r="BJ603" s="18" t="s">
        <v>77</v>
      </c>
      <c r="BK603" s="218">
        <f>ROUND(I603*H603,2)</f>
        <v>0</v>
      </c>
      <c r="BL603" s="18" t="s">
        <v>246</v>
      </c>
      <c r="BM603" s="217" t="s">
        <v>1375</v>
      </c>
    </row>
    <row r="604" s="2" customFormat="1">
      <c r="A604" s="39"/>
      <c r="B604" s="40"/>
      <c r="C604" s="41"/>
      <c r="D604" s="219" t="s">
        <v>134</v>
      </c>
      <c r="E604" s="41"/>
      <c r="F604" s="220" t="s">
        <v>1376</v>
      </c>
      <c r="G604" s="41"/>
      <c r="H604" s="41"/>
      <c r="I604" s="221"/>
      <c r="J604" s="41"/>
      <c r="K604" s="41"/>
      <c r="L604" s="45"/>
      <c r="M604" s="222"/>
      <c r="N604" s="223"/>
      <c r="O604" s="85"/>
      <c r="P604" s="85"/>
      <c r="Q604" s="85"/>
      <c r="R604" s="85"/>
      <c r="S604" s="85"/>
      <c r="T604" s="86"/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T604" s="18" t="s">
        <v>134</v>
      </c>
      <c r="AU604" s="18" t="s">
        <v>79</v>
      </c>
    </row>
    <row r="605" s="2" customFormat="1">
      <c r="A605" s="39"/>
      <c r="B605" s="40"/>
      <c r="C605" s="41"/>
      <c r="D605" s="224" t="s">
        <v>136</v>
      </c>
      <c r="E605" s="41"/>
      <c r="F605" s="225" t="s">
        <v>1377</v>
      </c>
      <c r="G605" s="41"/>
      <c r="H605" s="41"/>
      <c r="I605" s="221"/>
      <c r="J605" s="41"/>
      <c r="K605" s="41"/>
      <c r="L605" s="45"/>
      <c r="M605" s="222"/>
      <c r="N605" s="223"/>
      <c r="O605" s="85"/>
      <c r="P605" s="85"/>
      <c r="Q605" s="85"/>
      <c r="R605" s="85"/>
      <c r="S605" s="85"/>
      <c r="T605" s="86"/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T605" s="18" t="s">
        <v>136</v>
      </c>
      <c r="AU605" s="18" t="s">
        <v>79</v>
      </c>
    </row>
    <row r="606" s="15" customFormat="1">
      <c r="A606" s="15"/>
      <c r="B606" s="258"/>
      <c r="C606" s="259"/>
      <c r="D606" s="219" t="s">
        <v>144</v>
      </c>
      <c r="E606" s="260" t="s">
        <v>19</v>
      </c>
      <c r="F606" s="261" t="s">
        <v>1003</v>
      </c>
      <c r="G606" s="259"/>
      <c r="H606" s="260" t="s">
        <v>19</v>
      </c>
      <c r="I606" s="262"/>
      <c r="J606" s="259"/>
      <c r="K606" s="259"/>
      <c r="L606" s="263"/>
      <c r="M606" s="264"/>
      <c r="N606" s="265"/>
      <c r="O606" s="265"/>
      <c r="P606" s="265"/>
      <c r="Q606" s="265"/>
      <c r="R606" s="265"/>
      <c r="S606" s="265"/>
      <c r="T606" s="266"/>
      <c r="U606" s="15"/>
      <c r="V606" s="15"/>
      <c r="W606" s="15"/>
      <c r="X606" s="15"/>
      <c r="Y606" s="15"/>
      <c r="Z606" s="15"/>
      <c r="AA606" s="15"/>
      <c r="AB606" s="15"/>
      <c r="AC606" s="15"/>
      <c r="AD606" s="15"/>
      <c r="AE606" s="15"/>
      <c r="AT606" s="267" t="s">
        <v>144</v>
      </c>
      <c r="AU606" s="267" t="s">
        <v>79</v>
      </c>
      <c r="AV606" s="15" t="s">
        <v>77</v>
      </c>
      <c r="AW606" s="15" t="s">
        <v>31</v>
      </c>
      <c r="AX606" s="15" t="s">
        <v>69</v>
      </c>
      <c r="AY606" s="267" t="s">
        <v>125</v>
      </c>
    </row>
    <row r="607" s="13" customFormat="1">
      <c r="A607" s="13"/>
      <c r="B607" s="226"/>
      <c r="C607" s="227"/>
      <c r="D607" s="219" t="s">
        <v>144</v>
      </c>
      <c r="E607" s="228" t="s">
        <v>19</v>
      </c>
      <c r="F607" s="229" t="s">
        <v>1378</v>
      </c>
      <c r="G607" s="227"/>
      <c r="H607" s="230">
        <v>8.5050000000000008</v>
      </c>
      <c r="I607" s="231"/>
      <c r="J607" s="227"/>
      <c r="K607" s="227"/>
      <c r="L607" s="232"/>
      <c r="M607" s="233"/>
      <c r="N607" s="234"/>
      <c r="O607" s="234"/>
      <c r="P607" s="234"/>
      <c r="Q607" s="234"/>
      <c r="R607" s="234"/>
      <c r="S607" s="234"/>
      <c r="T607" s="235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36" t="s">
        <v>144</v>
      </c>
      <c r="AU607" s="236" t="s">
        <v>79</v>
      </c>
      <c r="AV607" s="13" t="s">
        <v>79</v>
      </c>
      <c r="AW607" s="13" t="s">
        <v>31</v>
      </c>
      <c r="AX607" s="13" t="s">
        <v>69</v>
      </c>
      <c r="AY607" s="236" t="s">
        <v>125</v>
      </c>
    </row>
    <row r="608" s="13" customFormat="1">
      <c r="A608" s="13"/>
      <c r="B608" s="226"/>
      <c r="C608" s="227"/>
      <c r="D608" s="219" t="s">
        <v>144</v>
      </c>
      <c r="E608" s="228" t="s">
        <v>19</v>
      </c>
      <c r="F608" s="229" t="s">
        <v>1379</v>
      </c>
      <c r="G608" s="227"/>
      <c r="H608" s="230">
        <v>8.5050000000000008</v>
      </c>
      <c r="I608" s="231"/>
      <c r="J608" s="227"/>
      <c r="K608" s="227"/>
      <c r="L608" s="232"/>
      <c r="M608" s="233"/>
      <c r="N608" s="234"/>
      <c r="O608" s="234"/>
      <c r="P608" s="234"/>
      <c r="Q608" s="234"/>
      <c r="R608" s="234"/>
      <c r="S608" s="234"/>
      <c r="T608" s="235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36" t="s">
        <v>144</v>
      </c>
      <c r="AU608" s="236" t="s">
        <v>79</v>
      </c>
      <c r="AV608" s="13" t="s">
        <v>79</v>
      </c>
      <c r="AW608" s="13" t="s">
        <v>31</v>
      </c>
      <c r="AX608" s="13" t="s">
        <v>69</v>
      </c>
      <c r="AY608" s="236" t="s">
        <v>125</v>
      </c>
    </row>
    <row r="609" s="13" customFormat="1">
      <c r="A609" s="13"/>
      <c r="B609" s="226"/>
      <c r="C609" s="227"/>
      <c r="D609" s="219" t="s">
        <v>144</v>
      </c>
      <c r="E609" s="228" t="s">
        <v>19</v>
      </c>
      <c r="F609" s="229" t="s">
        <v>1380</v>
      </c>
      <c r="G609" s="227"/>
      <c r="H609" s="230">
        <v>5.7400000000000002</v>
      </c>
      <c r="I609" s="231"/>
      <c r="J609" s="227"/>
      <c r="K609" s="227"/>
      <c r="L609" s="232"/>
      <c r="M609" s="233"/>
      <c r="N609" s="234"/>
      <c r="O609" s="234"/>
      <c r="P609" s="234"/>
      <c r="Q609" s="234"/>
      <c r="R609" s="234"/>
      <c r="S609" s="234"/>
      <c r="T609" s="235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36" t="s">
        <v>144</v>
      </c>
      <c r="AU609" s="236" t="s">
        <v>79</v>
      </c>
      <c r="AV609" s="13" t="s">
        <v>79</v>
      </c>
      <c r="AW609" s="13" t="s">
        <v>31</v>
      </c>
      <c r="AX609" s="13" t="s">
        <v>69</v>
      </c>
      <c r="AY609" s="236" t="s">
        <v>125</v>
      </c>
    </row>
    <row r="610" s="13" customFormat="1">
      <c r="A610" s="13"/>
      <c r="B610" s="226"/>
      <c r="C610" s="227"/>
      <c r="D610" s="219" t="s">
        <v>144</v>
      </c>
      <c r="E610" s="228" t="s">
        <v>19</v>
      </c>
      <c r="F610" s="229" t="s">
        <v>1381</v>
      </c>
      <c r="G610" s="227"/>
      <c r="H610" s="230">
        <v>5.7400000000000002</v>
      </c>
      <c r="I610" s="231"/>
      <c r="J610" s="227"/>
      <c r="K610" s="227"/>
      <c r="L610" s="232"/>
      <c r="M610" s="233"/>
      <c r="N610" s="234"/>
      <c r="O610" s="234"/>
      <c r="P610" s="234"/>
      <c r="Q610" s="234"/>
      <c r="R610" s="234"/>
      <c r="S610" s="234"/>
      <c r="T610" s="235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36" t="s">
        <v>144</v>
      </c>
      <c r="AU610" s="236" t="s">
        <v>79</v>
      </c>
      <c r="AV610" s="13" t="s">
        <v>79</v>
      </c>
      <c r="AW610" s="13" t="s">
        <v>31</v>
      </c>
      <c r="AX610" s="13" t="s">
        <v>69</v>
      </c>
      <c r="AY610" s="236" t="s">
        <v>125</v>
      </c>
    </row>
    <row r="611" s="13" customFormat="1">
      <c r="A611" s="13"/>
      <c r="B611" s="226"/>
      <c r="C611" s="227"/>
      <c r="D611" s="219" t="s">
        <v>144</v>
      </c>
      <c r="E611" s="228" t="s">
        <v>19</v>
      </c>
      <c r="F611" s="229" t="s">
        <v>1382</v>
      </c>
      <c r="G611" s="227"/>
      <c r="H611" s="230">
        <v>10.560000000000001</v>
      </c>
      <c r="I611" s="231"/>
      <c r="J611" s="227"/>
      <c r="K611" s="227"/>
      <c r="L611" s="232"/>
      <c r="M611" s="233"/>
      <c r="N611" s="234"/>
      <c r="O611" s="234"/>
      <c r="P611" s="234"/>
      <c r="Q611" s="234"/>
      <c r="R611" s="234"/>
      <c r="S611" s="234"/>
      <c r="T611" s="235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36" t="s">
        <v>144</v>
      </c>
      <c r="AU611" s="236" t="s">
        <v>79</v>
      </c>
      <c r="AV611" s="13" t="s">
        <v>79</v>
      </c>
      <c r="AW611" s="13" t="s">
        <v>31</v>
      </c>
      <c r="AX611" s="13" t="s">
        <v>69</v>
      </c>
      <c r="AY611" s="236" t="s">
        <v>125</v>
      </c>
    </row>
    <row r="612" s="14" customFormat="1">
      <c r="A612" s="14"/>
      <c r="B612" s="237"/>
      <c r="C612" s="238"/>
      <c r="D612" s="219" t="s">
        <v>144</v>
      </c>
      <c r="E612" s="239" t="s">
        <v>19</v>
      </c>
      <c r="F612" s="240" t="s">
        <v>166</v>
      </c>
      <c r="G612" s="238"/>
      <c r="H612" s="241">
        <v>39.050000000000004</v>
      </c>
      <c r="I612" s="242"/>
      <c r="J612" s="238"/>
      <c r="K612" s="238"/>
      <c r="L612" s="243"/>
      <c r="M612" s="244"/>
      <c r="N612" s="245"/>
      <c r="O612" s="245"/>
      <c r="P612" s="245"/>
      <c r="Q612" s="245"/>
      <c r="R612" s="245"/>
      <c r="S612" s="245"/>
      <c r="T612" s="246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47" t="s">
        <v>144</v>
      </c>
      <c r="AU612" s="247" t="s">
        <v>79</v>
      </c>
      <c r="AV612" s="14" t="s">
        <v>132</v>
      </c>
      <c r="AW612" s="14" t="s">
        <v>31</v>
      </c>
      <c r="AX612" s="14" t="s">
        <v>77</v>
      </c>
      <c r="AY612" s="247" t="s">
        <v>125</v>
      </c>
    </row>
    <row r="613" s="2" customFormat="1" ht="16.5" customHeight="1">
      <c r="A613" s="39"/>
      <c r="B613" s="40"/>
      <c r="C613" s="248" t="s">
        <v>1383</v>
      </c>
      <c r="D613" s="248" t="s">
        <v>292</v>
      </c>
      <c r="E613" s="249" t="s">
        <v>1384</v>
      </c>
      <c r="F613" s="250" t="s">
        <v>1385</v>
      </c>
      <c r="G613" s="251" t="s">
        <v>229</v>
      </c>
      <c r="H613" s="252">
        <v>0.012</v>
      </c>
      <c r="I613" s="253"/>
      <c r="J613" s="254">
        <f>ROUND(I613*H613,2)</f>
        <v>0</v>
      </c>
      <c r="K613" s="250" t="s">
        <v>131</v>
      </c>
      <c r="L613" s="255"/>
      <c r="M613" s="256" t="s">
        <v>19</v>
      </c>
      <c r="N613" s="257" t="s">
        <v>40</v>
      </c>
      <c r="O613" s="85"/>
      <c r="P613" s="215">
        <f>O613*H613</f>
        <v>0</v>
      </c>
      <c r="Q613" s="215">
        <v>1</v>
      </c>
      <c r="R613" s="215">
        <f>Q613*H613</f>
        <v>0.012</v>
      </c>
      <c r="S613" s="215">
        <v>0</v>
      </c>
      <c r="T613" s="216">
        <f>S613*H613</f>
        <v>0</v>
      </c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R613" s="217" t="s">
        <v>364</v>
      </c>
      <c r="AT613" s="217" t="s">
        <v>292</v>
      </c>
      <c r="AU613" s="217" t="s">
        <v>79</v>
      </c>
      <c r="AY613" s="18" t="s">
        <v>125</v>
      </c>
      <c r="BE613" s="218">
        <f>IF(N613="základní",J613,0)</f>
        <v>0</v>
      </c>
      <c r="BF613" s="218">
        <f>IF(N613="snížená",J613,0)</f>
        <v>0</v>
      </c>
      <c r="BG613" s="218">
        <f>IF(N613="zákl. přenesená",J613,0)</f>
        <v>0</v>
      </c>
      <c r="BH613" s="218">
        <f>IF(N613="sníž. přenesená",J613,0)</f>
        <v>0</v>
      </c>
      <c r="BI613" s="218">
        <f>IF(N613="nulová",J613,0)</f>
        <v>0</v>
      </c>
      <c r="BJ613" s="18" t="s">
        <v>77</v>
      </c>
      <c r="BK613" s="218">
        <f>ROUND(I613*H613,2)</f>
        <v>0</v>
      </c>
      <c r="BL613" s="18" t="s">
        <v>246</v>
      </c>
      <c r="BM613" s="217" t="s">
        <v>1386</v>
      </c>
    </row>
    <row r="614" s="2" customFormat="1">
      <c r="A614" s="39"/>
      <c r="B614" s="40"/>
      <c r="C614" s="41"/>
      <c r="D614" s="219" t="s">
        <v>134</v>
      </c>
      <c r="E614" s="41"/>
      <c r="F614" s="220" t="s">
        <v>1385</v>
      </c>
      <c r="G614" s="41"/>
      <c r="H614" s="41"/>
      <c r="I614" s="221"/>
      <c r="J614" s="41"/>
      <c r="K614" s="41"/>
      <c r="L614" s="45"/>
      <c r="M614" s="222"/>
      <c r="N614" s="223"/>
      <c r="O614" s="85"/>
      <c r="P614" s="85"/>
      <c r="Q614" s="85"/>
      <c r="R614" s="85"/>
      <c r="S614" s="85"/>
      <c r="T614" s="86"/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T614" s="18" t="s">
        <v>134</v>
      </c>
      <c r="AU614" s="18" t="s">
        <v>79</v>
      </c>
    </row>
    <row r="615" s="2" customFormat="1">
      <c r="A615" s="39"/>
      <c r="B615" s="40"/>
      <c r="C615" s="41"/>
      <c r="D615" s="219" t="s">
        <v>487</v>
      </c>
      <c r="E615" s="41"/>
      <c r="F615" s="268" t="s">
        <v>1387</v>
      </c>
      <c r="G615" s="41"/>
      <c r="H615" s="41"/>
      <c r="I615" s="221"/>
      <c r="J615" s="41"/>
      <c r="K615" s="41"/>
      <c r="L615" s="45"/>
      <c r="M615" s="222"/>
      <c r="N615" s="223"/>
      <c r="O615" s="85"/>
      <c r="P615" s="85"/>
      <c r="Q615" s="85"/>
      <c r="R615" s="85"/>
      <c r="S615" s="85"/>
      <c r="T615" s="86"/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T615" s="18" t="s">
        <v>487</v>
      </c>
      <c r="AU615" s="18" t="s">
        <v>79</v>
      </c>
    </row>
    <row r="616" s="13" customFormat="1">
      <c r="A616" s="13"/>
      <c r="B616" s="226"/>
      <c r="C616" s="227"/>
      <c r="D616" s="219" t="s">
        <v>144</v>
      </c>
      <c r="E616" s="228" t="s">
        <v>19</v>
      </c>
      <c r="F616" s="229" t="s">
        <v>1388</v>
      </c>
      <c r="G616" s="227"/>
      <c r="H616" s="230">
        <v>0.012</v>
      </c>
      <c r="I616" s="231"/>
      <c r="J616" s="227"/>
      <c r="K616" s="227"/>
      <c r="L616" s="232"/>
      <c r="M616" s="233"/>
      <c r="N616" s="234"/>
      <c r="O616" s="234"/>
      <c r="P616" s="234"/>
      <c r="Q616" s="234"/>
      <c r="R616" s="234"/>
      <c r="S616" s="234"/>
      <c r="T616" s="235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36" t="s">
        <v>144</v>
      </c>
      <c r="AU616" s="236" t="s">
        <v>79</v>
      </c>
      <c r="AV616" s="13" t="s">
        <v>79</v>
      </c>
      <c r="AW616" s="13" t="s">
        <v>31</v>
      </c>
      <c r="AX616" s="13" t="s">
        <v>77</v>
      </c>
      <c r="AY616" s="236" t="s">
        <v>125</v>
      </c>
    </row>
    <row r="617" s="2" customFormat="1" ht="16.5" customHeight="1">
      <c r="A617" s="39"/>
      <c r="B617" s="40"/>
      <c r="C617" s="206" t="s">
        <v>1389</v>
      </c>
      <c r="D617" s="206" t="s">
        <v>127</v>
      </c>
      <c r="E617" s="207" t="s">
        <v>1390</v>
      </c>
      <c r="F617" s="208" t="s">
        <v>1391</v>
      </c>
      <c r="G617" s="209" t="s">
        <v>130</v>
      </c>
      <c r="H617" s="210">
        <v>56.979999999999997</v>
      </c>
      <c r="I617" s="211"/>
      <c r="J617" s="212">
        <f>ROUND(I617*H617,2)</f>
        <v>0</v>
      </c>
      <c r="K617" s="208" t="s">
        <v>131</v>
      </c>
      <c r="L617" s="45"/>
      <c r="M617" s="213" t="s">
        <v>19</v>
      </c>
      <c r="N617" s="214" t="s">
        <v>40</v>
      </c>
      <c r="O617" s="85"/>
      <c r="P617" s="215">
        <f>O617*H617</f>
        <v>0</v>
      </c>
      <c r="Q617" s="215">
        <v>0</v>
      </c>
      <c r="R617" s="215">
        <f>Q617*H617</f>
        <v>0</v>
      </c>
      <c r="S617" s="215">
        <v>0</v>
      </c>
      <c r="T617" s="216">
        <f>S617*H617</f>
        <v>0</v>
      </c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R617" s="217" t="s">
        <v>246</v>
      </c>
      <c r="AT617" s="217" t="s">
        <v>127</v>
      </c>
      <c r="AU617" s="217" t="s">
        <v>79</v>
      </c>
      <c r="AY617" s="18" t="s">
        <v>125</v>
      </c>
      <c r="BE617" s="218">
        <f>IF(N617="základní",J617,0)</f>
        <v>0</v>
      </c>
      <c r="BF617" s="218">
        <f>IF(N617="snížená",J617,0)</f>
        <v>0</v>
      </c>
      <c r="BG617" s="218">
        <f>IF(N617="zákl. přenesená",J617,0)</f>
        <v>0</v>
      </c>
      <c r="BH617" s="218">
        <f>IF(N617="sníž. přenesená",J617,0)</f>
        <v>0</v>
      </c>
      <c r="BI617" s="218">
        <f>IF(N617="nulová",J617,0)</f>
        <v>0</v>
      </c>
      <c r="BJ617" s="18" t="s">
        <v>77</v>
      </c>
      <c r="BK617" s="218">
        <f>ROUND(I617*H617,2)</f>
        <v>0</v>
      </c>
      <c r="BL617" s="18" t="s">
        <v>246</v>
      </c>
      <c r="BM617" s="217" t="s">
        <v>1392</v>
      </c>
    </row>
    <row r="618" s="2" customFormat="1">
      <c r="A618" s="39"/>
      <c r="B618" s="40"/>
      <c r="C618" s="41"/>
      <c r="D618" s="219" t="s">
        <v>134</v>
      </c>
      <c r="E618" s="41"/>
      <c r="F618" s="220" t="s">
        <v>1393</v>
      </c>
      <c r="G618" s="41"/>
      <c r="H618" s="41"/>
      <c r="I618" s="221"/>
      <c r="J618" s="41"/>
      <c r="K618" s="41"/>
      <c r="L618" s="45"/>
      <c r="M618" s="222"/>
      <c r="N618" s="223"/>
      <c r="O618" s="85"/>
      <c r="P618" s="85"/>
      <c r="Q618" s="85"/>
      <c r="R618" s="85"/>
      <c r="S618" s="85"/>
      <c r="T618" s="86"/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T618" s="18" t="s">
        <v>134</v>
      </c>
      <c r="AU618" s="18" t="s">
        <v>79</v>
      </c>
    </row>
    <row r="619" s="2" customFormat="1">
      <c r="A619" s="39"/>
      <c r="B619" s="40"/>
      <c r="C619" s="41"/>
      <c r="D619" s="224" t="s">
        <v>136</v>
      </c>
      <c r="E619" s="41"/>
      <c r="F619" s="225" t="s">
        <v>1394</v>
      </c>
      <c r="G619" s="41"/>
      <c r="H619" s="41"/>
      <c r="I619" s="221"/>
      <c r="J619" s="41"/>
      <c r="K619" s="41"/>
      <c r="L619" s="45"/>
      <c r="M619" s="222"/>
      <c r="N619" s="223"/>
      <c r="O619" s="85"/>
      <c r="P619" s="85"/>
      <c r="Q619" s="85"/>
      <c r="R619" s="85"/>
      <c r="S619" s="85"/>
      <c r="T619" s="86"/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T619" s="18" t="s">
        <v>136</v>
      </c>
      <c r="AU619" s="18" t="s">
        <v>79</v>
      </c>
    </row>
    <row r="620" s="13" customFormat="1">
      <c r="A620" s="13"/>
      <c r="B620" s="226"/>
      <c r="C620" s="227"/>
      <c r="D620" s="219" t="s">
        <v>144</v>
      </c>
      <c r="E620" s="228" t="s">
        <v>19</v>
      </c>
      <c r="F620" s="229" t="s">
        <v>1395</v>
      </c>
      <c r="G620" s="227"/>
      <c r="H620" s="230">
        <v>17.010000000000002</v>
      </c>
      <c r="I620" s="231"/>
      <c r="J620" s="227"/>
      <c r="K620" s="227"/>
      <c r="L620" s="232"/>
      <c r="M620" s="233"/>
      <c r="N620" s="234"/>
      <c r="O620" s="234"/>
      <c r="P620" s="234"/>
      <c r="Q620" s="234"/>
      <c r="R620" s="234"/>
      <c r="S620" s="234"/>
      <c r="T620" s="235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36" t="s">
        <v>144</v>
      </c>
      <c r="AU620" s="236" t="s">
        <v>79</v>
      </c>
      <c r="AV620" s="13" t="s">
        <v>79</v>
      </c>
      <c r="AW620" s="13" t="s">
        <v>31</v>
      </c>
      <c r="AX620" s="13" t="s">
        <v>69</v>
      </c>
      <c r="AY620" s="236" t="s">
        <v>125</v>
      </c>
    </row>
    <row r="621" s="13" customFormat="1">
      <c r="A621" s="13"/>
      <c r="B621" s="226"/>
      <c r="C621" s="227"/>
      <c r="D621" s="219" t="s">
        <v>144</v>
      </c>
      <c r="E621" s="228" t="s">
        <v>19</v>
      </c>
      <c r="F621" s="229" t="s">
        <v>1396</v>
      </c>
      <c r="G621" s="227"/>
      <c r="H621" s="230">
        <v>17.010000000000002</v>
      </c>
      <c r="I621" s="231"/>
      <c r="J621" s="227"/>
      <c r="K621" s="227"/>
      <c r="L621" s="232"/>
      <c r="M621" s="233"/>
      <c r="N621" s="234"/>
      <c r="O621" s="234"/>
      <c r="P621" s="234"/>
      <c r="Q621" s="234"/>
      <c r="R621" s="234"/>
      <c r="S621" s="234"/>
      <c r="T621" s="235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36" t="s">
        <v>144</v>
      </c>
      <c r="AU621" s="236" t="s">
        <v>79</v>
      </c>
      <c r="AV621" s="13" t="s">
        <v>79</v>
      </c>
      <c r="AW621" s="13" t="s">
        <v>31</v>
      </c>
      <c r="AX621" s="13" t="s">
        <v>69</v>
      </c>
      <c r="AY621" s="236" t="s">
        <v>125</v>
      </c>
    </row>
    <row r="622" s="13" customFormat="1">
      <c r="A622" s="13"/>
      <c r="B622" s="226"/>
      <c r="C622" s="227"/>
      <c r="D622" s="219" t="s">
        <v>144</v>
      </c>
      <c r="E622" s="228" t="s">
        <v>19</v>
      </c>
      <c r="F622" s="229" t="s">
        <v>1397</v>
      </c>
      <c r="G622" s="227"/>
      <c r="H622" s="230">
        <v>11.48</v>
      </c>
      <c r="I622" s="231"/>
      <c r="J622" s="227"/>
      <c r="K622" s="227"/>
      <c r="L622" s="232"/>
      <c r="M622" s="233"/>
      <c r="N622" s="234"/>
      <c r="O622" s="234"/>
      <c r="P622" s="234"/>
      <c r="Q622" s="234"/>
      <c r="R622" s="234"/>
      <c r="S622" s="234"/>
      <c r="T622" s="235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36" t="s">
        <v>144</v>
      </c>
      <c r="AU622" s="236" t="s">
        <v>79</v>
      </c>
      <c r="AV622" s="13" t="s">
        <v>79</v>
      </c>
      <c r="AW622" s="13" t="s">
        <v>31</v>
      </c>
      <c r="AX622" s="13" t="s">
        <v>69</v>
      </c>
      <c r="AY622" s="236" t="s">
        <v>125</v>
      </c>
    </row>
    <row r="623" s="13" customFormat="1">
      <c r="A623" s="13"/>
      <c r="B623" s="226"/>
      <c r="C623" s="227"/>
      <c r="D623" s="219" t="s">
        <v>144</v>
      </c>
      <c r="E623" s="228" t="s">
        <v>19</v>
      </c>
      <c r="F623" s="229" t="s">
        <v>1398</v>
      </c>
      <c r="G623" s="227"/>
      <c r="H623" s="230">
        <v>11.48</v>
      </c>
      <c r="I623" s="231"/>
      <c r="J623" s="227"/>
      <c r="K623" s="227"/>
      <c r="L623" s="232"/>
      <c r="M623" s="233"/>
      <c r="N623" s="234"/>
      <c r="O623" s="234"/>
      <c r="P623" s="234"/>
      <c r="Q623" s="234"/>
      <c r="R623" s="234"/>
      <c r="S623" s="234"/>
      <c r="T623" s="235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36" t="s">
        <v>144</v>
      </c>
      <c r="AU623" s="236" t="s">
        <v>79</v>
      </c>
      <c r="AV623" s="13" t="s">
        <v>79</v>
      </c>
      <c r="AW623" s="13" t="s">
        <v>31</v>
      </c>
      <c r="AX623" s="13" t="s">
        <v>69</v>
      </c>
      <c r="AY623" s="236" t="s">
        <v>125</v>
      </c>
    </row>
    <row r="624" s="14" customFormat="1">
      <c r="A624" s="14"/>
      <c r="B624" s="237"/>
      <c r="C624" s="238"/>
      <c r="D624" s="219" t="s">
        <v>144</v>
      </c>
      <c r="E624" s="239" t="s">
        <v>19</v>
      </c>
      <c r="F624" s="240" t="s">
        <v>166</v>
      </c>
      <c r="G624" s="238"/>
      <c r="H624" s="241">
        <v>56.980000000000004</v>
      </c>
      <c r="I624" s="242"/>
      <c r="J624" s="238"/>
      <c r="K624" s="238"/>
      <c r="L624" s="243"/>
      <c r="M624" s="244"/>
      <c r="N624" s="245"/>
      <c r="O624" s="245"/>
      <c r="P624" s="245"/>
      <c r="Q624" s="245"/>
      <c r="R624" s="245"/>
      <c r="S624" s="245"/>
      <c r="T624" s="246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47" t="s">
        <v>144</v>
      </c>
      <c r="AU624" s="247" t="s">
        <v>79</v>
      </c>
      <c r="AV624" s="14" t="s">
        <v>132</v>
      </c>
      <c r="AW624" s="14" t="s">
        <v>31</v>
      </c>
      <c r="AX624" s="14" t="s">
        <v>77</v>
      </c>
      <c r="AY624" s="247" t="s">
        <v>125</v>
      </c>
    </row>
    <row r="625" s="2" customFormat="1" ht="16.5" customHeight="1">
      <c r="A625" s="39"/>
      <c r="B625" s="40"/>
      <c r="C625" s="248" t="s">
        <v>1399</v>
      </c>
      <c r="D625" s="248" t="s">
        <v>292</v>
      </c>
      <c r="E625" s="249" t="s">
        <v>1400</v>
      </c>
      <c r="F625" s="250" t="s">
        <v>1401</v>
      </c>
      <c r="G625" s="251" t="s">
        <v>229</v>
      </c>
      <c r="H625" s="252">
        <v>0.02</v>
      </c>
      <c r="I625" s="253"/>
      <c r="J625" s="254">
        <f>ROUND(I625*H625,2)</f>
        <v>0</v>
      </c>
      <c r="K625" s="250" t="s">
        <v>131</v>
      </c>
      <c r="L625" s="255"/>
      <c r="M625" s="256" t="s">
        <v>19</v>
      </c>
      <c r="N625" s="257" t="s">
        <v>40</v>
      </c>
      <c r="O625" s="85"/>
      <c r="P625" s="215">
        <f>O625*H625</f>
        <v>0</v>
      </c>
      <c r="Q625" s="215">
        <v>1</v>
      </c>
      <c r="R625" s="215">
        <f>Q625*H625</f>
        <v>0.02</v>
      </c>
      <c r="S625" s="215">
        <v>0</v>
      </c>
      <c r="T625" s="216">
        <f>S625*H625</f>
        <v>0</v>
      </c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R625" s="217" t="s">
        <v>364</v>
      </c>
      <c r="AT625" s="217" t="s">
        <v>292</v>
      </c>
      <c r="AU625" s="217" t="s">
        <v>79</v>
      </c>
      <c r="AY625" s="18" t="s">
        <v>125</v>
      </c>
      <c r="BE625" s="218">
        <f>IF(N625="základní",J625,0)</f>
        <v>0</v>
      </c>
      <c r="BF625" s="218">
        <f>IF(N625="snížená",J625,0)</f>
        <v>0</v>
      </c>
      <c r="BG625" s="218">
        <f>IF(N625="zákl. přenesená",J625,0)</f>
        <v>0</v>
      </c>
      <c r="BH625" s="218">
        <f>IF(N625="sníž. přenesená",J625,0)</f>
        <v>0</v>
      </c>
      <c r="BI625" s="218">
        <f>IF(N625="nulová",J625,0)</f>
        <v>0</v>
      </c>
      <c r="BJ625" s="18" t="s">
        <v>77</v>
      </c>
      <c r="BK625" s="218">
        <f>ROUND(I625*H625,2)</f>
        <v>0</v>
      </c>
      <c r="BL625" s="18" t="s">
        <v>246</v>
      </c>
      <c r="BM625" s="217" t="s">
        <v>1402</v>
      </c>
    </row>
    <row r="626" s="2" customFormat="1">
      <c r="A626" s="39"/>
      <c r="B626" s="40"/>
      <c r="C626" s="41"/>
      <c r="D626" s="219" t="s">
        <v>134</v>
      </c>
      <c r="E626" s="41"/>
      <c r="F626" s="220" t="s">
        <v>1401</v>
      </c>
      <c r="G626" s="41"/>
      <c r="H626" s="41"/>
      <c r="I626" s="221"/>
      <c r="J626" s="41"/>
      <c r="K626" s="41"/>
      <c r="L626" s="45"/>
      <c r="M626" s="222"/>
      <c r="N626" s="223"/>
      <c r="O626" s="85"/>
      <c r="P626" s="85"/>
      <c r="Q626" s="85"/>
      <c r="R626" s="85"/>
      <c r="S626" s="85"/>
      <c r="T626" s="86"/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T626" s="18" t="s">
        <v>134</v>
      </c>
      <c r="AU626" s="18" t="s">
        <v>79</v>
      </c>
    </row>
    <row r="627" s="2" customFormat="1">
      <c r="A627" s="39"/>
      <c r="B627" s="40"/>
      <c r="C627" s="41"/>
      <c r="D627" s="219" t="s">
        <v>487</v>
      </c>
      <c r="E627" s="41"/>
      <c r="F627" s="268" t="s">
        <v>1403</v>
      </c>
      <c r="G627" s="41"/>
      <c r="H627" s="41"/>
      <c r="I627" s="221"/>
      <c r="J627" s="41"/>
      <c r="K627" s="41"/>
      <c r="L627" s="45"/>
      <c r="M627" s="222"/>
      <c r="N627" s="223"/>
      <c r="O627" s="85"/>
      <c r="P627" s="85"/>
      <c r="Q627" s="85"/>
      <c r="R627" s="85"/>
      <c r="S627" s="85"/>
      <c r="T627" s="86"/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T627" s="18" t="s">
        <v>487</v>
      </c>
      <c r="AU627" s="18" t="s">
        <v>79</v>
      </c>
    </row>
    <row r="628" s="13" customFormat="1">
      <c r="A628" s="13"/>
      <c r="B628" s="226"/>
      <c r="C628" s="227"/>
      <c r="D628" s="219" t="s">
        <v>144</v>
      </c>
      <c r="E628" s="228" t="s">
        <v>19</v>
      </c>
      <c r="F628" s="229" t="s">
        <v>1404</v>
      </c>
      <c r="G628" s="227"/>
      <c r="H628" s="230">
        <v>0.02</v>
      </c>
      <c r="I628" s="231"/>
      <c r="J628" s="227"/>
      <c r="K628" s="227"/>
      <c r="L628" s="232"/>
      <c r="M628" s="233"/>
      <c r="N628" s="234"/>
      <c r="O628" s="234"/>
      <c r="P628" s="234"/>
      <c r="Q628" s="234"/>
      <c r="R628" s="234"/>
      <c r="S628" s="234"/>
      <c r="T628" s="235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36" t="s">
        <v>144</v>
      </c>
      <c r="AU628" s="236" t="s">
        <v>79</v>
      </c>
      <c r="AV628" s="13" t="s">
        <v>79</v>
      </c>
      <c r="AW628" s="13" t="s">
        <v>31</v>
      </c>
      <c r="AX628" s="13" t="s">
        <v>77</v>
      </c>
      <c r="AY628" s="236" t="s">
        <v>125</v>
      </c>
    </row>
    <row r="629" s="2" customFormat="1" ht="16.5" customHeight="1">
      <c r="A629" s="39"/>
      <c r="B629" s="40"/>
      <c r="C629" s="206" t="s">
        <v>1405</v>
      </c>
      <c r="D629" s="206" t="s">
        <v>127</v>
      </c>
      <c r="E629" s="207" t="s">
        <v>1406</v>
      </c>
      <c r="F629" s="208" t="s">
        <v>1407</v>
      </c>
      <c r="G629" s="209" t="s">
        <v>130</v>
      </c>
      <c r="H629" s="210">
        <v>140.077</v>
      </c>
      <c r="I629" s="211"/>
      <c r="J629" s="212">
        <f>ROUND(I629*H629,2)</f>
        <v>0</v>
      </c>
      <c r="K629" s="208" t="s">
        <v>131</v>
      </c>
      <c r="L629" s="45"/>
      <c r="M629" s="213" t="s">
        <v>19</v>
      </c>
      <c r="N629" s="214" t="s">
        <v>40</v>
      </c>
      <c r="O629" s="85"/>
      <c r="P629" s="215">
        <f>O629*H629</f>
        <v>0</v>
      </c>
      <c r="Q629" s="215">
        <v>0</v>
      </c>
      <c r="R629" s="215">
        <f>Q629*H629</f>
        <v>0</v>
      </c>
      <c r="S629" s="215">
        <v>0</v>
      </c>
      <c r="T629" s="216">
        <f>S629*H629</f>
        <v>0</v>
      </c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R629" s="217" t="s">
        <v>246</v>
      </c>
      <c r="AT629" s="217" t="s">
        <v>127</v>
      </c>
      <c r="AU629" s="217" t="s">
        <v>79</v>
      </c>
      <c r="AY629" s="18" t="s">
        <v>125</v>
      </c>
      <c r="BE629" s="218">
        <f>IF(N629="základní",J629,0)</f>
        <v>0</v>
      </c>
      <c r="BF629" s="218">
        <f>IF(N629="snížená",J629,0)</f>
        <v>0</v>
      </c>
      <c r="BG629" s="218">
        <f>IF(N629="zákl. přenesená",J629,0)</f>
        <v>0</v>
      </c>
      <c r="BH629" s="218">
        <f>IF(N629="sníž. přenesená",J629,0)</f>
        <v>0</v>
      </c>
      <c r="BI629" s="218">
        <f>IF(N629="nulová",J629,0)</f>
        <v>0</v>
      </c>
      <c r="BJ629" s="18" t="s">
        <v>77</v>
      </c>
      <c r="BK629" s="218">
        <f>ROUND(I629*H629,2)</f>
        <v>0</v>
      </c>
      <c r="BL629" s="18" t="s">
        <v>246</v>
      </c>
      <c r="BM629" s="217" t="s">
        <v>1408</v>
      </c>
    </row>
    <row r="630" s="2" customFormat="1">
      <c r="A630" s="39"/>
      <c r="B630" s="40"/>
      <c r="C630" s="41"/>
      <c r="D630" s="219" t="s">
        <v>134</v>
      </c>
      <c r="E630" s="41"/>
      <c r="F630" s="220" t="s">
        <v>1409</v>
      </c>
      <c r="G630" s="41"/>
      <c r="H630" s="41"/>
      <c r="I630" s="221"/>
      <c r="J630" s="41"/>
      <c r="K630" s="41"/>
      <c r="L630" s="45"/>
      <c r="M630" s="222"/>
      <c r="N630" s="223"/>
      <c r="O630" s="85"/>
      <c r="P630" s="85"/>
      <c r="Q630" s="85"/>
      <c r="R630" s="85"/>
      <c r="S630" s="85"/>
      <c r="T630" s="86"/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T630" s="18" t="s">
        <v>134</v>
      </c>
      <c r="AU630" s="18" t="s">
        <v>79</v>
      </c>
    </row>
    <row r="631" s="2" customFormat="1">
      <c r="A631" s="39"/>
      <c r="B631" s="40"/>
      <c r="C631" s="41"/>
      <c r="D631" s="224" t="s">
        <v>136</v>
      </c>
      <c r="E631" s="41"/>
      <c r="F631" s="225" t="s">
        <v>1410</v>
      </c>
      <c r="G631" s="41"/>
      <c r="H631" s="41"/>
      <c r="I631" s="221"/>
      <c r="J631" s="41"/>
      <c r="K631" s="41"/>
      <c r="L631" s="45"/>
      <c r="M631" s="222"/>
      <c r="N631" s="223"/>
      <c r="O631" s="85"/>
      <c r="P631" s="85"/>
      <c r="Q631" s="85"/>
      <c r="R631" s="85"/>
      <c r="S631" s="85"/>
      <c r="T631" s="86"/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T631" s="18" t="s">
        <v>136</v>
      </c>
      <c r="AU631" s="18" t="s">
        <v>79</v>
      </c>
    </row>
    <row r="632" s="15" customFormat="1">
      <c r="A632" s="15"/>
      <c r="B632" s="258"/>
      <c r="C632" s="259"/>
      <c r="D632" s="219" t="s">
        <v>144</v>
      </c>
      <c r="E632" s="260" t="s">
        <v>19</v>
      </c>
      <c r="F632" s="261" t="s">
        <v>1003</v>
      </c>
      <c r="G632" s="259"/>
      <c r="H632" s="260" t="s">
        <v>19</v>
      </c>
      <c r="I632" s="262"/>
      <c r="J632" s="259"/>
      <c r="K632" s="259"/>
      <c r="L632" s="263"/>
      <c r="M632" s="264"/>
      <c r="N632" s="265"/>
      <c r="O632" s="265"/>
      <c r="P632" s="265"/>
      <c r="Q632" s="265"/>
      <c r="R632" s="265"/>
      <c r="S632" s="265"/>
      <c r="T632" s="266"/>
      <c r="U632" s="15"/>
      <c r="V632" s="15"/>
      <c r="W632" s="15"/>
      <c r="X632" s="15"/>
      <c r="Y632" s="15"/>
      <c r="Z632" s="15"/>
      <c r="AA632" s="15"/>
      <c r="AB632" s="15"/>
      <c r="AC632" s="15"/>
      <c r="AD632" s="15"/>
      <c r="AE632" s="15"/>
      <c r="AT632" s="267" t="s">
        <v>144</v>
      </c>
      <c r="AU632" s="267" t="s">
        <v>79</v>
      </c>
      <c r="AV632" s="15" t="s">
        <v>77</v>
      </c>
      <c r="AW632" s="15" t="s">
        <v>31</v>
      </c>
      <c r="AX632" s="15" t="s">
        <v>69</v>
      </c>
      <c r="AY632" s="267" t="s">
        <v>125</v>
      </c>
    </row>
    <row r="633" s="13" customFormat="1">
      <c r="A633" s="13"/>
      <c r="B633" s="226"/>
      <c r="C633" s="227"/>
      <c r="D633" s="219" t="s">
        <v>144</v>
      </c>
      <c r="E633" s="228" t="s">
        <v>19</v>
      </c>
      <c r="F633" s="229" t="s">
        <v>1411</v>
      </c>
      <c r="G633" s="227"/>
      <c r="H633" s="230">
        <v>11.279999999999999</v>
      </c>
      <c r="I633" s="231"/>
      <c r="J633" s="227"/>
      <c r="K633" s="227"/>
      <c r="L633" s="232"/>
      <c r="M633" s="233"/>
      <c r="N633" s="234"/>
      <c r="O633" s="234"/>
      <c r="P633" s="234"/>
      <c r="Q633" s="234"/>
      <c r="R633" s="234"/>
      <c r="S633" s="234"/>
      <c r="T633" s="235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36" t="s">
        <v>144</v>
      </c>
      <c r="AU633" s="236" t="s">
        <v>79</v>
      </c>
      <c r="AV633" s="13" t="s">
        <v>79</v>
      </c>
      <c r="AW633" s="13" t="s">
        <v>31</v>
      </c>
      <c r="AX633" s="13" t="s">
        <v>69</v>
      </c>
      <c r="AY633" s="236" t="s">
        <v>125</v>
      </c>
    </row>
    <row r="634" s="13" customFormat="1">
      <c r="A634" s="13"/>
      <c r="B634" s="226"/>
      <c r="C634" s="227"/>
      <c r="D634" s="219" t="s">
        <v>144</v>
      </c>
      <c r="E634" s="228" t="s">
        <v>19</v>
      </c>
      <c r="F634" s="229" t="s">
        <v>1412</v>
      </c>
      <c r="G634" s="227"/>
      <c r="H634" s="230">
        <v>11.279999999999999</v>
      </c>
      <c r="I634" s="231"/>
      <c r="J634" s="227"/>
      <c r="K634" s="227"/>
      <c r="L634" s="232"/>
      <c r="M634" s="233"/>
      <c r="N634" s="234"/>
      <c r="O634" s="234"/>
      <c r="P634" s="234"/>
      <c r="Q634" s="234"/>
      <c r="R634" s="234"/>
      <c r="S634" s="234"/>
      <c r="T634" s="235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36" t="s">
        <v>144</v>
      </c>
      <c r="AU634" s="236" t="s">
        <v>79</v>
      </c>
      <c r="AV634" s="13" t="s">
        <v>79</v>
      </c>
      <c r="AW634" s="13" t="s">
        <v>31</v>
      </c>
      <c r="AX634" s="13" t="s">
        <v>69</v>
      </c>
      <c r="AY634" s="236" t="s">
        <v>125</v>
      </c>
    </row>
    <row r="635" s="13" customFormat="1">
      <c r="A635" s="13"/>
      <c r="B635" s="226"/>
      <c r="C635" s="227"/>
      <c r="D635" s="219" t="s">
        <v>144</v>
      </c>
      <c r="E635" s="228" t="s">
        <v>19</v>
      </c>
      <c r="F635" s="229" t="s">
        <v>1413</v>
      </c>
      <c r="G635" s="227"/>
      <c r="H635" s="230">
        <v>4.0800000000000001</v>
      </c>
      <c r="I635" s="231"/>
      <c r="J635" s="227"/>
      <c r="K635" s="227"/>
      <c r="L635" s="232"/>
      <c r="M635" s="233"/>
      <c r="N635" s="234"/>
      <c r="O635" s="234"/>
      <c r="P635" s="234"/>
      <c r="Q635" s="234"/>
      <c r="R635" s="234"/>
      <c r="S635" s="234"/>
      <c r="T635" s="235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36" t="s">
        <v>144</v>
      </c>
      <c r="AU635" s="236" t="s">
        <v>79</v>
      </c>
      <c r="AV635" s="13" t="s">
        <v>79</v>
      </c>
      <c r="AW635" s="13" t="s">
        <v>31</v>
      </c>
      <c r="AX635" s="13" t="s">
        <v>69</v>
      </c>
      <c r="AY635" s="236" t="s">
        <v>125</v>
      </c>
    </row>
    <row r="636" s="13" customFormat="1">
      <c r="A636" s="13"/>
      <c r="B636" s="226"/>
      <c r="C636" s="227"/>
      <c r="D636" s="219" t="s">
        <v>144</v>
      </c>
      <c r="E636" s="228" t="s">
        <v>19</v>
      </c>
      <c r="F636" s="229" t="s">
        <v>1414</v>
      </c>
      <c r="G636" s="227"/>
      <c r="H636" s="230">
        <v>4.0800000000000001</v>
      </c>
      <c r="I636" s="231"/>
      <c r="J636" s="227"/>
      <c r="K636" s="227"/>
      <c r="L636" s="232"/>
      <c r="M636" s="233"/>
      <c r="N636" s="234"/>
      <c r="O636" s="234"/>
      <c r="P636" s="234"/>
      <c r="Q636" s="234"/>
      <c r="R636" s="234"/>
      <c r="S636" s="234"/>
      <c r="T636" s="235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36" t="s">
        <v>144</v>
      </c>
      <c r="AU636" s="236" t="s">
        <v>79</v>
      </c>
      <c r="AV636" s="13" t="s">
        <v>79</v>
      </c>
      <c r="AW636" s="13" t="s">
        <v>31</v>
      </c>
      <c r="AX636" s="13" t="s">
        <v>69</v>
      </c>
      <c r="AY636" s="236" t="s">
        <v>125</v>
      </c>
    </row>
    <row r="637" s="13" customFormat="1">
      <c r="A637" s="13"/>
      <c r="B637" s="226"/>
      <c r="C637" s="227"/>
      <c r="D637" s="219" t="s">
        <v>144</v>
      </c>
      <c r="E637" s="228" t="s">
        <v>19</v>
      </c>
      <c r="F637" s="229" t="s">
        <v>1415</v>
      </c>
      <c r="G637" s="227"/>
      <c r="H637" s="230">
        <v>20.503</v>
      </c>
      <c r="I637" s="231"/>
      <c r="J637" s="227"/>
      <c r="K637" s="227"/>
      <c r="L637" s="232"/>
      <c r="M637" s="233"/>
      <c r="N637" s="234"/>
      <c r="O637" s="234"/>
      <c r="P637" s="234"/>
      <c r="Q637" s="234"/>
      <c r="R637" s="234"/>
      <c r="S637" s="234"/>
      <c r="T637" s="235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36" t="s">
        <v>144</v>
      </c>
      <c r="AU637" s="236" t="s">
        <v>79</v>
      </c>
      <c r="AV637" s="13" t="s">
        <v>79</v>
      </c>
      <c r="AW637" s="13" t="s">
        <v>31</v>
      </c>
      <c r="AX637" s="13" t="s">
        <v>69</v>
      </c>
      <c r="AY637" s="236" t="s">
        <v>125</v>
      </c>
    </row>
    <row r="638" s="13" customFormat="1">
      <c r="A638" s="13"/>
      <c r="B638" s="226"/>
      <c r="C638" s="227"/>
      <c r="D638" s="219" t="s">
        <v>144</v>
      </c>
      <c r="E638" s="228" t="s">
        <v>19</v>
      </c>
      <c r="F638" s="229" t="s">
        <v>1416</v>
      </c>
      <c r="G638" s="227"/>
      <c r="H638" s="230">
        <v>20.202000000000002</v>
      </c>
      <c r="I638" s="231"/>
      <c r="J638" s="227"/>
      <c r="K638" s="227"/>
      <c r="L638" s="232"/>
      <c r="M638" s="233"/>
      <c r="N638" s="234"/>
      <c r="O638" s="234"/>
      <c r="P638" s="234"/>
      <c r="Q638" s="234"/>
      <c r="R638" s="234"/>
      <c r="S638" s="234"/>
      <c r="T638" s="235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36" t="s">
        <v>144</v>
      </c>
      <c r="AU638" s="236" t="s">
        <v>79</v>
      </c>
      <c r="AV638" s="13" t="s">
        <v>79</v>
      </c>
      <c r="AW638" s="13" t="s">
        <v>31</v>
      </c>
      <c r="AX638" s="13" t="s">
        <v>69</v>
      </c>
      <c r="AY638" s="236" t="s">
        <v>125</v>
      </c>
    </row>
    <row r="639" s="13" customFormat="1">
      <c r="A639" s="13"/>
      <c r="B639" s="226"/>
      <c r="C639" s="227"/>
      <c r="D639" s="219" t="s">
        <v>144</v>
      </c>
      <c r="E639" s="228" t="s">
        <v>19</v>
      </c>
      <c r="F639" s="229" t="s">
        <v>1417</v>
      </c>
      <c r="G639" s="227"/>
      <c r="H639" s="230">
        <v>34.616</v>
      </c>
      <c r="I639" s="231"/>
      <c r="J639" s="227"/>
      <c r="K639" s="227"/>
      <c r="L639" s="232"/>
      <c r="M639" s="233"/>
      <c r="N639" s="234"/>
      <c r="O639" s="234"/>
      <c r="P639" s="234"/>
      <c r="Q639" s="234"/>
      <c r="R639" s="234"/>
      <c r="S639" s="234"/>
      <c r="T639" s="235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36" t="s">
        <v>144</v>
      </c>
      <c r="AU639" s="236" t="s">
        <v>79</v>
      </c>
      <c r="AV639" s="13" t="s">
        <v>79</v>
      </c>
      <c r="AW639" s="13" t="s">
        <v>31</v>
      </c>
      <c r="AX639" s="13" t="s">
        <v>69</v>
      </c>
      <c r="AY639" s="236" t="s">
        <v>125</v>
      </c>
    </row>
    <row r="640" s="13" customFormat="1">
      <c r="A640" s="13"/>
      <c r="B640" s="226"/>
      <c r="C640" s="227"/>
      <c r="D640" s="219" t="s">
        <v>144</v>
      </c>
      <c r="E640" s="228" t="s">
        <v>19</v>
      </c>
      <c r="F640" s="229" t="s">
        <v>1418</v>
      </c>
      <c r="G640" s="227"/>
      <c r="H640" s="230">
        <v>34.036000000000001</v>
      </c>
      <c r="I640" s="231"/>
      <c r="J640" s="227"/>
      <c r="K640" s="227"/>
      <c r="L640" s="232"/>
      <c r="M640" s="233"/>
      <c r="N640" s="234"/>
      <c r="O640" s="234"/>
      <c r="P640" s="234"/>
      <c r="Q640" s="234"/>
      <c r="R640" s="234"/>
      <c r="S640" s="234"/>
      <c r="T640" s="235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36" t="s">
        <v>144</v>
      </c>
      <c r="AU640" s="236" t="s">
        <v>79</v>
      </c>
      <c r="AV640" s="13" t="s">
        <v>79</v>
      </c>
      <c r="AW640" s="13" t="s">
        <v>31</v>
      </c>
      <c r="AX640" s="13" t="s">
        <v>69</v>
      </c>
      <c r="AY640" s="236" t="s">
        <v>125</v>
      </c>
    </row>
    <row r="641" s="14" customFormat="1">
      <c r="A641" s="14"/>
      <c r="B641" s="237"/>
      <c r="C641" s="238"/>
      <c r="D641" s="219" t="s">
        <v>144</v>
      </c>
      <c r="E641" s="239" t="s">
        <v>19</v>
      </c>
      <c r="F641" s="240" t="s">
        <v>166</v>
      </c>
      <c r="G641" s="238"/>
      <c r="H641" s="241">
        <v>140.077</v>
      </c>
      <c r="I641" s="242"/>
      <c r="J641" s="238"/>
      <c r="K641" s="238"/>
      <c r="L641" s="243"/>
      <c r="M641" s="244"/>
      <c r="N641" s="245"/>
      <c r="O641" s="245"/>
      <c r="P641" s="245"/>
      <c r="Q641" s="245"/>
      <c r="R641" s="245"/>
      <c r="S641" s="245"/>
      <c r="T641" s="246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47" t="s">
        <v>144</v>
      </c>
      <c r="AU641" s="247" t="s">
        <v>79</v>
      </c>
      <c r="AV641" s="14" t="s">
        <v>132</v>
      </c>
      <c r="AW641" s="14" t="s">
        <v>31</v>
      </c>
      <c r="AX641" s="14" t="s">
        <v>77</v>
      </c>
      <c r="AY641" s="247" t="s">
        <v>125</v>
      </c>
    </row>
    <row r="642" s="2" customFormat="1" ht="16.5" customHeight="1">
      <c r="A642" s="39"/>
      <c r="B642" s="40"/>
      <c r="C642" s="248" t="s">
        <v>1419</v>
      </c>
      <c r="D642" s="248" t="s">
        <v>292</v>
      </c>
      <c r="E642" s="249" t="s">
        <v>1384</v>
      </c>
      <c r="F642" s="250" t="s">
        <v>1385</v>
      </c>
      <c r="G642" s="251" t="s">
        <v>229</v>
      </c>
      <c r="H642" s="252">
        <v>0.049000000000000002</v>
      </c>
      <c r="I642" s="253"/>
      <c r="J642" s="254">
        <f>ROUND(I642*H642,2)</f>
        <v>0</v>
      </c>
      <c r="K642" s="250" t="s">
        <v>131</v>
      </c>
      <c r="L642" s="255"/>
      <c r="M642" s="256" t="s">
        <v>19</v>
      </c>
      <c r="N642" s="257" t="s">
        <v>40</v>
      </c>
      <c r="O642" s="85"/>
      <c r="P642" s="215">
        <f>O642*H642</f>
        <v>0</v>
      </c>
      <c r="Q642" s="215">
        <v>1</v>
      </c>
      <c r="R642" s="215">
        <f>Q642*H642</f>
        <v>0.049000000000000002</v>
      </c>
      <c r="S642" s="215">
        <v>0</v>
      </c>
      <c r="T642" s="216">
        <f>S642*H642</f>
        <v>0</v>
      </c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R642" s="217" t="s">
        <v>364</v>
      </c>
      <c r="AT642" s="217" t="s">
        <v>292</v>
      </c>
      <c r="AU642" s="217" t="s">
        <v>79</v>
      </c>
      <c r="AY642" s="18" t="s">
        <v>125</v>
      </c>
      <c r="BE642" s="218">
        <f>IF(N642="základní",J642,0)</f>
        <v>0</v>
      </c>
      <c r="BF642" s="218">
        <f>IF(N642="snížená",J642,0)</f>
        <v>0</v>
      </c>
      <c r="BG642" s="218">
        <f>IF(N642="zákl. přenesená",J642,0)</f>
        <v>0</v>
      </c>
      <c r="BH642" s="218">
        <f>IF(N642="sníž. přenesená",J642,0)</f>
        <v>0</v>
      </c>
      <c r="BI642" s="218">
        <f>IF(N642="nulová",J642,0)</f>
        <v>0</v>
      </c>
      <c r="BJ642" s="18" t="s">
        <v>77</v>
      </c>
      <c r="BK642" s="218">
        <f>ROUND(I642*H642,2)</f>
        <v>0</v>
      </c>
      <c r="BL642" s="18" t="s">
        <v>246</v>
      </c>
      <c r="BM642" s="217" t="s">
        <v>1420</v>
      </c>
    </row>
    <row r="643" s="2" customFormat="1">
      <c r="A643" s="39"/>
      <c r="B643" s="40"/>
      <c r="C643" s="41"/>
      <c r="D643" s="219" t="s">
        <v>134</v>
      </c>
      <c r="E643" s="41"/>
      <c r="F643" s="220" t="s">
        <v>1385</v>
      </c>
      <c r="G643" s="41"/>
      <c r="H643" s="41"/>
      <c r="I643" s="221"/>
      <c r="J643" s="41"/>
      <c r="K643" s="41"/>
      <c r="L643" s="45"/>
      <c r="M643" s="222"/>
      <c r="N643" s="223"/>
      <c r="O643" s="85"/>
      <c r="P643" s="85"/>
      <c r="Q643" s="85"/>
      <c r="R643" s="85"/>
      <c r="S643" s="85"/>
      <c r="T643" s="86"/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T643" s="18" t="s">
        <v>134</v>
      </c>
      <c r="AU643" s="18" t="s">
        <v>79</v>
      </c>
    </row>
    <row r="644" s="2" customFormat="1">
      <c r="A644" s="39"/>
      <c r="B644" s="40"/>
      <c r="C644" s="41"/>
      <c r="D644" s="219" t="s">
        <v>487</v>
      </c>
      <c r="E644" s="41"/>
      <c r="F644" s="268" t="s">
        <v>1387</v>
      </c>
      <c r="G644" s="41"/>
      <c r="H644" s="41"/>
      <c r="I644" s="221"/>
      <c r="J644" s="41"/>
      <c r="K644" s="41"/>
      <c r="L644" s="45"/>
      <c r="M644" s="222"/>
      <c r="N644" s="223"/>
      <c r="O644" s="85"/>
      <c r="P644" s="85"/>
      <c r="Q644" s="85"/>
      <c r="R644" s="85"/>
      <c r="S644" s="85"/>
      <c r="T644" s="86"/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T644" s="18" t="s">
        <v>487</v>
      </c>
      <c r="AU644" s="18" t="s">
        <v>79</v>
      </c>
    </row>
    <row r="645" s="13" customFormat="1">
      <c r="A645" s="13"/>
      <c r="B645" s="226"/>
      <c r="C645" s="227"/>
      <c r="D645" s="219" t="s">
        <v>144</v>
      </c>
      <c r="E645" s="228" t="s">
        <v>19</v>
      </c>
      <c r="F645" s="229" t="s">
        <v>1421</v>
      </c>
      <c r="G645" s="227"/>
      <c r="H645" s="230">
        <v>0.049000000000000002</v>
      </c>
      <c r="I645" s="231"/>
      <c r="J645" s="227"/>
      <c r="K645" s="227"/>
      <c r="L645" s="232"/>
      <c r="M645" s="233"/>
      <c r="N645" s="234"/>
      <c r="O645" s="234"/>
      <c r="P645" s="234"/>
      <c r="Q645" s="234"/>
      <c r="R645" s="234"/>
      <c r="S645" s="234"/>
      <c r="T645" s="235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36" t="s">
        <v>144</v>
      </c>
      <c r="AU645" s="236" t="s">
        <v>79</v>
      </c>
      <c r="AV645" s="13" t="s">
        <v>79</v>
      </c>
      <c r="AW645" s="13" t="s">
        <v>31</v>
      </c>
      <c r="AX645" s="13" t="s">
        <v>77</v>
      </c>
      <c r="AY645" s="236" t="s">
        <v>125</v>
      </c>
    </row>
    <row r="646" s="2" customFormat="1" ht="16.5" customHeight="1">
      <c r="A646" s="39"/>
      <c r="B646" s="40"/>
      <c r="C646" s="206" t="s">
        <v>1422</v>
      </c>
      <c r="D646" s="206" t="s">
        <v>127</v>
      </c>
      <c r="E646" s="207" t="s">
        <v>1423</v>
      </c>
      <c r="F646" s="208" t="s">
        <v>1424</v>
      </c>
      <c r="G646" s="209" t="s">
        <v>130</v>
      </c>
      <c r="H646" s="210">
        <v>126.52800000000001</v>
      </c>
      <c r="I646" s="211"/>
      <c r="J646" s="212">
        <f>ROUND(I646*H646,2)</f>
        <v>0</v>
      </c>
      <c r="K646" s="208" t="s">
        <v>131</v>
      </c>
      <c r="L646" s="45"/>
      <c r="M646" s="213" t="s">
        <v>19</v>
      </c>
      <c r="N646" s="214" t="s">
        <v>40</v>
      </c>
      <c r="O646" s="85"/>
      <c r="P646" s="215">
        <f>O646*H646</f>
        <v>0</v>
      </c>
      <c r="Q646" s="215">
        <v>0</v>
      </c>
      <c r="R646" s="215">
        <f>Q646*H646</f>
        <v>0</v>
      </c>
      <c r="S646" s="215">
        <v>0</v>
      </c>
      <c r="T646" s="216">
        <f>S646*H646</f>
        <v>0</v>
      </c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R646" s="217" t="s">
        <v>246</v>
      </c>
      <c r="AT646" s="217" t="s">
        <v>127</v>
      </c>
      <c r="AU646" s="217" t="s">
        <v>79</v>
      </c>
      <c r="AY646" s="18" t="s">
        <v>125</v>
      </c>
      <c r="BE646" s="218">
        <f>IF(N646="základní",J646,0)</f>
        <v>0</v>
      </c>
      <c r="BF646" s="218">
        <f>IF(N646="snížená",J646,0)</f>
        <v>0</v>
      </c>
      <c r="BG646" s="218">
        <f>IF(N646="zákl. přenesená",J646,0)</f>
        <v>0</v>
      </c>
      <c r="BH646" s="218">
        <f>IF(N646="sníž. přenesená",J646,0)</f>
        <v>0</v>
      </c>
      <c r="BI646" s="218">
        <f>IF(N646="nulová",J646,0)</f>
        <v>0</v>
      </c>
      <c r="BJ646" s="18" t="s">
        <v>77</v>
      </c>
      <c r="BK646" s="218">
        <f>ROUND(I646*H646,2)</f>
        <v>0</v>
      </c>
      <c r="BL646" s="18" t="s">
        <v>246</v>
      </c>
      <c r="BM646" s="217" t="s">
        <v>1425</v>
      </c>
    </row>
    <row r="647" s="2" customFormat="1">
      <c r="A647" s="39"/>
      <c r="B647" s="40"/>
      <c r="C647" s="41"/>
      <c r="D647" s="219" t="s">
        <v>134</v>
      </c>
      <c r="E647" s="41"/>
      <c r="F647" s="220" t="s">
        <v>1426</v>
      </c>
      <c r="G647" s="41"/>
      <c r="H647" s="41"/>
      <c r="I647" s="221"/>
      <c r="J647" s="41"/>
      <c r="K647" s="41"/>
      <c r="L647" s="45"/>
      <c r="M647" s="222"/>
      <c r="N647" s="223"/>
      <c r="O647" s="85"/>
      <c r="P647" s="85"/>
      <c r="Q647" s="85"/>
      <c r="R647" s="85"/>
      <c r="S647" s="85"/>
      <c r="T647" s="86"/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T647" s="18" t="s">
        <v>134</v>
      </c>
      <c r="AU647" s="18" t="s">
        <v>79</v>
      </c>
    </row>
    <row r="648" s="2" customFormat="1">
      <c r="A648" s="39"/>
      <c r="B648" s="40"/>
      <c r="C648" s="41"/>
      <c r="D648" s="224" t="s">
        <v>136</v>
      </c>
      <c r="E648" s="41"/>
      <c r="F648" s="225" t="s">
        <v>1427</v>
      </c>
      <c r="G648" s="41"/>
      <c r="H648" s="41"/>
      <c r="I648" s="221"/>
      <c r="J648" s="41"/>
      <c r="K648" s="41"/>
      <c r="L648" s="45"/>
      <c r="M648" s="222"/>
      <c r="N648" s="223"/>
      <c r="O648" s="85"/>
      <c r="P648" s="85"/>
      <c r="Q648" s="85"/>
      <c r="R648" s="85"/>
      <c r="S648" s="85"/>
      <c r="T648" s="86"/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T648" s="18" t="s">
        <v>136</v>
      </c>
      <c r="AU648" s="18" t="s">
        <v>79</v>
      </c>
    </row>
    <row r="649" s="15" customFormat="1">
      <c r="A649" s="15"/>
      <c r="B649" s="258"/>
      <c r="C649" s="259"/>
      <c r="D649" s="219" t="s">
        <v>144</v>
      </c>
      <c r="E649" s="260" t="s">
        <v>19</v>
      </c>
      <c r="F649" s="261" t="s">
        <v>1003</v>
      </c>
      <c r="G649" s="259"/>
      <c r="H649" s="260" t="s">
        <v>19</v>
      </c>
      <c r="I649" s="262"/>
      <c r="J649" s="259"/>
      <c r="K649" s="259"/>
      <c r="L649" s="263"/>
      <c r="M649" s="264"/>
      <c r="N649" s="265"/>
      <c r="O649" s="265"/>
      <c r="P649" s="265"/>
      <c r="Q649" s="265"/>
      <c r="R649" s="265"/>
      <c r="S649" s="265"/>
      <c r="T649" s="266"/>
      <c r="U649" s="15"/>
      <c r="V649" s="15"/>
      <c r="W649" s="15"/>
      <c r="X649" s="15"/>
      <c r="Y649" s="15"/>
      <c r="Z649" s="15"/>
      <c r="AA649" s="15"/>
      <c r="AB649" s="15"/>
      <c r="AC649" s="15"/>
      <c r="AD649" s="15"/>
      <c r="AE649" s="15"/>
      <c r="AT649" s="267" t="s">
        <v>144</v>
      </c>
      <c r="AU649" s="267" t="s">
        <v>79</v>
      </c>
      <c r="AV649" s="15" t="s">
        <v>77</v>
      </c>
      <c r="AW649" s="15" t="s">
        <v>31</v>
      </c>
      <c r="AX649" s="15" t="s">
        <v>69</v>
      </c>
      <c r="AY649" s="267" t="s">
        <v>125</v>
      </c>
    </row>
    <row r="650" s="13" customFormat="1">
      <c r="A650" s="13"/>
      <c r="B650" s="226"/>
      <c r="C650" s="227"/>
      <c r="D650" s="219" t="s">
        <v>144</v>
      </c>
      <c r="E650" s="228" t="s">
        <v>19</v>
      </c>
      <c r="F650" s="229" t="s">
        <v>1428</v>
      </c>
      <c r="G650" s="227"/>
      <c r="H650" s="230">
        <v>22.559999999999999</v>
      </c>
      <c r="I650" s="231"/>
      <c r="J650" s="227"/>
      <c r="K650" s="227"/>
      <c r="L650" s="232"/>
      <c r="M650" s="233"/>
      <c r="N650" s="234"/>
      <c r="O650" s="234"/>
      <c r="P650" s="234"/>
      <c r="Q650" s="234"/>
      <c r="R650" s="234"/>
      <c r="S650" s="234"/>
      <c r="T650" s="235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36" t="s">
        <v>144</v>
      </c>
      <c r="AU650" s="236" t="s">
        <v>79</v>
      </c>
      <c r="AV650" s="13" t="s">
        <v>79</v>
      </c>
      <c r="AW650" s="13" t="s">
        <v>31</v>
      </c>
      <c r="AX650" s="13" t="s">
        <v>69</v>
      </c>
      <c r="AY650" s="236" t="s">
        <v>125</v>
      </c>
    </row>
    <row r="651" s="13" customFormat="1">
      <c r="A651" s="13"/>
      <c r="B651" s="226"/>
      <c r="C651" s="227"/>
      <c r="D651" s="219" t="s">
        <v>144</v>
      </c>
      <c r="E651" s="228" t="s">
        <v>19</v>
      </c>
      <c r="F651" s="229" t="s">
        <v>1429</v>
      </c>
      <c r="G651" s="227"/>
      <c r="H651" s="230">
        <v>22.559999999999999</v>
      </c>
      <c r="I651" s="231"/>
      <c r="J651" s="227"/>
      <c r="K651" s="227"/>
      <c r="L651" s="232"/>
      <c r="M651" s="233"/>
      <c r="N651" s="234"/>
      <c r="O651" s="234"/>
      <c r="P651" s="234"/>
      <c r="Q651" s="234"/>
      <c r="R651" s="234"/>
      <c r="S651" s="234"/>
      <c r="T651" s="235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36" t="s">
        <v>144</v>
      </c>
      <c r="AU651" s="236" t="s">
        <v>79</v>
      </c>
      <c r="AV651" s="13" t="s">
        <v>79</v>
      </c>
      <c r="AW651" s="13" t="s">
        <v>31</v>
      </c>
      <c r="AX651" s="13" t="s">
        <v>69</v>
      </c>
      <c r="AY651" s="236" t="s">
        <v>125</v>
      </c>
    </row>
    <row r="652" s="13" customFormat="1">
      <c r="A652" s="13"/>
      <c r="B652" s="226"/>
      <c r="C652" s="227"/>
      <c r="D652" s="219" t="s">
        <v>144</v>
      </c>
      <c r="E652" s="228" t="s">
        <v>19</v>
      </c>
      <c r="F652" s="229" t="s">
        <v>1430</v>
      </c>
      <c r="G652" s="227"/>
      <c r="H652" s="230">
        <v>41.006</v>
      </c>
      <c r="I652" s="231"/>
      <c r="J652" s="227"/>
      <c r="K652" s="227"/>
      <c r="L652" s="232"/>
      <c r="M652" s="233"/>
      <c r="N652" s="234"/>
      <c r="O652" s="234"/>
      <c r="P652" s="234"/>
      <c r="Q652" s="234"/>
      <c r="R652" s="234"/>
      <c r="S652" s="234"/>
      <c r="T652" s="235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36" t="s">
        <v>144</v>
      </c>
      <c r="AU652" s="236" t="s">
        <v>79</v>
      </c>
      <c r="AV652" s="13" t="s">
        <v>79</v>
      </c>
      <c r="AW652" s="13" t="s">
        <v>31</v>
      </c>
      <c r="AX652" s="13" t="s">
        <v>69</v>
      </c>
      <c r="AY652" s="236" t="s">
        <v>125</v>
      </c>
    </row>
    <row r="653" s="13" customFormat="1">
      <c r="A653" s="13"/>
      <c r="B653" s="226"/>
      <c r="C653" s="227"/>
      <c r="D653" s="219" t="s">
        <v>144</v>
      </c>
      <c r="E653" s="228" t="s">
        <v>19</v>
      </c>
      <c r="F653" s="229" t="s">
        <v>1431</v>
      </c>
      <c r="G653" s="227"/>
      <c r="H653" s="230">
        <v>40.402000000000001</v>
      </c>
      <c r="I653" s="231"/>
      <c r="J653" s="227"/>
      <c r="K653" s="227"/>
      <c r="L653" s="232"/>
      <c r="M653" s="233"/>
      <c r="N653" s="234"/>
      <c r="O653" s="234"/>
      <c r="P653" s="234"/>
      <c r="Q653" s="234"/>
      <c r="R653" s="234"/>
      <c r="S653" s="234"/>
      <c r="T653" s="235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36" t="s">
        <v>144</v>
      </c>
      <c r="AU653" s="236" t="s">
        <v>79</v>
      </c>
      <c r="AV653" s="13" t="s">
        <v>79</v>
      </c>
      <c r="AW653" s="13" t="s">
        <v>31</v>
      </c>
      <c r="AX653" s="13" t="s">
        <v>69</v>
      </c>
      <c r="AY653" s="236" t="s">
        <v>125</v>
      </c>
    </row>
    <row r="654" s="14" customFormat="1">
      <c r="A654" s="14"/>
      <c r="B654" s="237"/>
      <c r="C654" s="238"/>
      <c r="D654" s="219" t="s">
        <v>144</v>
      </c>
      <c r="E654" s="239" t="s">
        <v>19</v>
      </c>
      <c r="F654" s="240" t="s">
        <v>166</v>
      </c>
      <c r="G654" s="238"/>
      <c r="H654" s="241">
        <v>126.52800000000001</v>
      </c>
      <c r="I654" s="242"/>
      <c r="J654" s="238"/>
      <c r="K654" s="238"/>
      <c r="L654" s="243"/>
      <c r="M654" s="244"/>
      <c r="N654" s="245"/>
      <c r="O654" s="245"/>
      <c r="P654" s="245"/>
      <c r="Q654" s="245"/>
      <c r="R654" s="245"/>
      <c r="S654" s="245"/>
      <c r="T654" s="246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47" t="s">
        <v>144</v>
      </c>
      <c r="AU654" s="247" t="s">
        <v>79</v>
      </c>
      <c r="AV654" s="14" t="s">
        <v>132</v>
      </c>
      <c r="AW654" s="14" t="s">
        <v>31</v>
      </c>
      <c r="AX654" s="14" t="s">
        <v>77</v>
      </c>
      <c r="AY654" s="247" t="s">
        <v>125</v>
      </c>
    </row>
    <row r="655" s="2" customFormat="1" ht="16.5" customHeight="1">
      <c r="A655" s="39"/>
      <c r="B655" s="40"/>
      <c r="C655" s="248" t="s">
        <v>1432</v>
      </c>
      <c r="D655" s="248" t="s">
        <v>292</v>
      </c>
      <c r="E655" s="249" t="s">
        <v>1400</v>
      </c>
      <c r="F655" s="250" t="s">
        <v>1401</v>
      </c>
      <c r="G655" s="251" t="s">
        <v>229</v>
      </c>
      <c r="H655" s="252">
        <v>0.057000000000000002</v>
      </c>
      <c r="I655" s="253"/>
      <c r="J655" s="254">
        <f>ROUND(I655*H655,2)</f>
        <v>0</v>
      </c>
      <c r="K655" s="250" t="s">
        <v>131</v>
      </c>
      <c r="L655" s="255"/>
      <c r="M655" s="256" t="s">
        <v>19</v>
      </c>
      <c r="N655" s="257" t="s">
        <v>40</v>
      </c>
      <c r="O655" s="85"/>
      <c r="P655" s="215">
        <f>O655*H655</f>
        <v>0</v>
      </c>
      <c r="Q655" s="215">
        <v>1</v>
      </c>
      <c r="R655" s="215">
        <f>Q655*H655</f>
        <v>0.057000000000000002</v>
      </c>
      <c r="S655" s="215">
        <v>0</v>
      </c>
      <c r="T655" s="216">
        <f>S655*H655</f>
        <v>0</v>
      </c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R655" s="217" t="s">
        <v>364</v>
      </c>
      <c r="AT655" s="217" t="s">
        <v>292</v>
      </c>
      <c r="AU655" s="217" t="s">
        <v>79</v>
      </c>
      <c r="AY655" s="18" t="s">
        <v>125</v>
      </c>
      <c r="BE655" s="218">
        <f>IF(N655="základní",J655,0)</f>
        <v>0</v>
      </c>
      <c r="BF655" s="218">
        <f>IF(N655="snížená",J655,0)</f>
        <v>0</v>
      </c>
      <c r="BG655" s="218">
        <f>IF(N655="zákl. přenesená",J655,0)</f>
        <v>0</v>
      </c>
      <c r="BH655" s="218">
        <f>IF(N655="sníž. přenesená",J655,0)</f>
        <v>0</v>
      </c>
      <c r="BI655" s="218">
        <f>IF(N655="nulová",J655,0)</f>
        <v>0</v>
      </c>
      <c r="BJ655" s="18" t="s">
        <v>77</v>
      </c>
      <c r="BK655" s="218">
        <f>ROUND(I655*H655,2)</f>
        <v>0</v>
      </c>
      <c r="BL655" s="18" t="s">
        <v>246</v>
      </c>
      <c r="BM655" s="217" t="s">
        <v>1433</v>
      </c>
    </row>
    <row r="656" s="2" customFormat="1">
      <c r="A656" s="39"/>
      <c r="B656" s="40"/>
      <c r="C656" s="41"/>
      <c r="D656" s="219" t="s">
        <v>134</v>
      </c>
      <c r="E656" s="41"/>
      <c r="F656" s="220" t="s">
        <v>1401</v>
      </c>
      <c r="G656" s="41"/>
      <c r="H656" s="41"/>
      <c r="I656" s="221"/>
      <c r="J656" s="41"/>
      <c r="K656" s="41"/>
      <c r="L656" s="45"/>
      <c r="M656" s="222"/>
      <c r="N656" s="223"/>
      <c r="O656" s="85"/>
      <c r="P656" s="85"/>
      <c r="Q656" s="85"/>
      <c r="R656" s="85"/>
      <c r="S656" s="85"/>
      <c r="T656" s="86"/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T656" s="18" t="s">
        <v>134</v>
      </c>
      <c r="AU656" s="18" t="s">
        <v>79</v>
      </c>
    </row>
    <row r="657" s="2" customFormat="1">
      <c r="A657" s="39"/>
      <c r="B657" s="40"/>
      <c r="C657" s="41"/>
      <c r="D657" s="219" t="s">
        <v>487</v>
      </c>
      <c r="E657" s="41"/>
      <c r="F657" s="268" t="s">
        <v>1403</v>
      </c>
      <c r="G657" s="41"/>
      <c r="H657" s="41"/>
      <c r="I657" s="221"/>
      <c r="J657" s="41"/>
      <c r="K657" s="41"/>
      <c r="L657" s="45"/>
      <c r="M657" s="222"/>
      <c r="N657" s="223"/>
      <c r="O657" s="85"/>
      <c r="P657" s="85"/>
      <c r="Q657" s="85"/>
      <c r="R657" s="85"/>
      <c r="S657" s="85"/>
      <c r="T657" s="86"/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T657" s="18" t="s">
        <v>487</v>
      </c>
      <c r="AU657" s="18" t="s">
        <v>79</v>
      </c>
    </row>
    <row r="658" s="13" customFormat="1">
      <c r="A658" s="13"/>
      <c r="B658" s="226"/>
      <c r="C658" s="227"/>
      <c r="D658" s="219" t="s">
        <v>144</v>
      </c>
      <c r="E658" s="228" t="s">
        <v>19</v>
      </c>
      <c r="F658" s="229" t="s">
        <v>1434</v>
      </c>
      <c r="G658" s="227"/>
      <c r="H658" s="230">
        <v>0.057000000000000002</v>
      </c>
      <c r="I658" s="231"/>
      <c r="J658" s="227"/>
      <c r="K658" s="227"/>
      <c r="L658" s="232"/>
      <c r="M658" s="233"/>
      <c r="N658" s="234"/>
      <c r="O658" s="234"/>
      <c r="P658" s="234"/>
      <c r="Q658" s="234"/>
      <c r="R658" s="234"/>
      <c r="S658" s="234"/>
      <c r="T658" s="235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36" t="s">
        <v>144</v>
      </c>
      <c r="AU658" s="236" t="s">
        <v>79</v>
      </c>
      <c r="AV658" s="13" t="s">
        <v>79</v>
      </c>
      <c r="AW658" s="13" t="s">
        <v>31</v>
      </c>
      <c r="AX658" s="13" t="s">
        <v>77</v>
      </c>
      <c r="AY658" s="236" t="s">
        <v>125</v>
      </c>
    </row>
    <row r="659" s="2" customFormat="1" ht="16.5" customHeight="1">
      <c r="A659" s="39"/>
      <c r="B659" s="40"/>
      <c r="C659" s="206" t="s">
        <v>1435</v>
      </c>
      <c r="D659" s="206" t="s">
        <v>127</v>
      </c>
      <c r="E659" s="207" t="s">
        <v>1436</v>
      </c>
      <c r="F659" s="208" t="s">
        <v>1437</v>
      </c>
      <c r="G659" s="209" t="s">
        <v>130</v>
      </c>
      <c r="H659" s="210">
        <v>11.48</v>
      </c>
      <c r="I659" s="211"/>
      <c r="J659" s="212">
        <f>ROUND(I659*H659,2)</f>
        <v>0</v>
      </c>
      <c r="K659" s="208" t="s">
        <v>131</v>
      </c>
      <c r="L659" s="45"/>
      <c r="M659" s="213" t="s">
        <v>19</v>
      </c>
      <c r="N659" s="214" t="s">
        <v>40</v>
      </c>
      <c r="O659" s="85"/>
      <c r="P659" s="215">
        <f>O659*H659</f>
        <v>0</v>
      </c>
      <c r="Q659" s="215">
        <v>3.0000000000000001E-05</v>
      </c>
      <c r="R659" s="215">
        <f>Q659*H659</f>
        <v>0.00034440000000000002</v>
      </c>
      <c r="S659" s="215">
        <v>0</v>
      </c>
      <c r="T659" s="216">
        <f>S659*H659</f>
        <v>0</v>
      </c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R659" s="217" t="s">
        <v>246</v>
      </c>
      <c r="AT659" s="217" t="s">
        <v>127</v>
      </c>
      <c r="AU659" s="217" t="s">
        <v>79</v>
      </c>
      <c r="AY659" s="18" t="s">
        <v>125</v>
      </c>
      <c r="BE659" s="218">
        <f>IF(N659="základní",J659,0)</f>
        <v>0</v>
      </c>
      <c r="BF659" s="218">
        <f>IF(N659="snížená",J659,0)</f>
        <v>0</v>
      </c>
      <c r="BG659" s="218">
        <f>IF(N659="zákl. přenesená",J659,0)</f>
        <v>0</v>
      </c>
      <c r="BH659" s="218">
        <f>IF(N659="sníž. přenesená",J659,0)</f>
        <v>0</v>
      </c>
      <c r="BI659" s="218">
        <f>IF(N659="nulová",J659,0)</f>
        <v>0</v>
      </c>
      <c r="BJ659" s="18" t="s">
        <v>77</v>
      </c>
      <c r="BK659" s="218">
        <f>ROUND(I659*H659,2)</f>
        <v>0</v>
      </c>
      <c r="BL659" s="18" t="s">
        <v>246</v>
      </c>
      <c r="BM659" s="217" t="s">
        <v>1438</v>
      </c>
    </row>
    <row r="660" s="2" customFormat="1">
      <c r="A660" s="39"/>
      <c r="B660" s="40"/>
      <c r="C660" s="41"/>
      <c r="D660" s="219" t="s">
        <v>134</v>
      </c>
      <c r="E660" s="41"/>
      <c r="F660" s="220" t="s">
        <v>1439</v>
      </c>
      <c r="G660" s="41"/>
      <c r="H660" s="41"/>
      <c r="I660" s="221"/>
      <c r="J660" s="41"/>
      <c r="K660" s="41"/>
      <c r="L660" s="45"/>
      <c r="M660" s="222"/>
      <c r="N660" s="223"/>
      <c r="O660" s="85"/>
      <c r="P660" s="85"/>
      <c r="Q660" s="85"/>
      <c r="R660" s="85"/>
      <c r="S660" s="85"/>
      <c r="T660" s="86"/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T660" s="18" t="s">
        <v>134</v>
      </c>
      <c r="AU660" s="18" t="s">
        <v>79</v>
      </c>
    </row>
    <row r="661" s="2" customFormat="1">
      <c r="A661" s="39"/>
      <c r="B661" s="40"/>
      <c r="C661" s="41"/>
      <c r="D661" s="224" t="s">
        <v>136</v>
      </c>
      <c r="E661" s="41"/>
      <c r="F661" s="225" t="s">
        <v>1440</v>
      </c>
      <c r="G661" s="41"/>
      <c r="H661" s="41"/>
      <c r="I661" s="221"/>
      <c r="J661" s="41"/>
      <c r="K661" s="41"/>
      <c r="L661" s="45"/>
      <c r="M661" s="222"/>
      <c r="N661" s="223"/>
      <c r="O661" s="85"/>
      <c r="P661" s="85"/>
      <c r="Q661" s="85"/>
      <c r="R661" s="85"/>
      <c r="S661" s="85"/>
      <c r="T661" s="86"/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T661" s="18" t="s">
        <v>136</v>
      </c>
      <c r="AU661" s="18" t="s">
        <v>79</v>
      </c>
    </row>
    <row r="662" s="15" customFormat="1">
      <c r="A662" s="15"/>
      <c r="B662" s="258"/>
      <c r="C662" s="259"/>
      <c r="D662" s="219" t="s">
        <v>144</v>
      </c>
      <c r="E662" s="260" t="s">
        <v>19</v>
      </c>
      <c r="F662" s="261" t="s">
        <v>1441</v>
      </c>
      <c r="G662" s="259"/>
      <c r="H662" s="260" t="s">
        <v>19</v>
      </c>
      <c r="I662" s="262"/>
      <c r="J662" s="259"/>
      <c r="K662" s="259"/>
      <c r="L662" s="263"/>
      <c r="M662" s="264"/>
      <c r="N662" s="265"/>
      <c r="O662" s="265"/>
      <c r="P662" s="265"/>
      <c r="Q662" s="265"/>
      <c r="R662" s="265"/>
      <c r="S662" s="265"/>
      <c r="T662" s="266"/>
      <c r="U662" s="15"/>
      <c r="V662" s="15"/>
      <c r="W662" s="15"/>
      <c r="X662" s="15"/>
      <c r="Y662" s="15"/>
      <c r="Z662" s="15"/>
      <c r="AA662" s="15"/>
      <c r="AB662" s="15"/>
      <c r="AC662" s="15"/>
      <c r="AD662" s="15"/>
      <c r="AE662" s="15"/>
      <c r="AT662" s="267" t="s">
        <v>144</v>
      </c>
      <c r="AU662" s="267" t="s">
        <v>79</v>
      </c>
      <c r="AV662" s="15" t="s">
        <v>77</v>
      </c>
      <c r="AW662" s="15" t="s">
        <v>31</v>
      </c>
      <c r="AX662" s="15" t="s">
        <v>69</v>
      </c>
      <c r="AY662" s="267" t="s">
        <v>125</v>
      </c>
    </row>
    <row r="663" s="13" customFormat="1">
      <c r="A663" s="13"/>
      <c r="B663" s="226"/>
      <c r="C663" s="227"/>
      <c r="D663" s="219" t="s">
        <v>144</v>
      </c>
      <c r="E663" s="228" t="s">
        <v>19</v>
      </c>
      <c r="F663" s="229" t="s">
        <v>1442</v>
      </c>
      <c r="G663" s="227"/>
      <c r="H663" s="230">
        <v>5.7400000000000002</v>
      </c>
      <c r="I663" s="231"/>
      <c r="J663" s="227"/>
      <c r="K663" s="227"/>
      <c r="L663" s="232"/>
      <c r="M663" s="233"/>
      <c r="N663" s="234"/>
      <c r="O663" s="234"/>
      <c r="P663" s="234"/>
      <c r="Q663" s="234"/>
      <c r="R663" s="234"/>
      <c r="S663" s="234"/>
      <c r="T663" s="235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36" t="s">
        <v>144</v>
      </c>
      <c r="AU663" s="236" t="s">
        <v>79</v>
      </c>
      <c r="AV663" s="13" t="s">
        <v>79</v>
      </c>
      <c r="AW663" s="13" t="s">
        <v>31</v>
      </c>
      <c r="AX663" s="13" t="s">
        <v>69</v>
      </c>
      <c r="AY663" s="236" t="s">
        <v>125</v>
      </c>
    </row>
    <row r="664" s="13" customFormat="1">
      <c r="A664" s="13"/>
      <c r="B664" s="226"/>
      <c r="C664" s="227"/>
      <c r="D664" s="219" t="s">
        <v>144</v>
      </c>
      <c r="E664" s="228" t="s">
        <v>19</v>
      </c>
      <c r="F664" s="229" t="s">
        <v>1443</v>
      </c>
      <c r="G664" s="227"/>
      <c r="H664" s="230">
        <v>5.7400000000000002</v>
      </c>
      <c r="I664" s="231"/>
      <c r="J664" s="227"/>
      <c r="K664" s="227"/>
      <c r="L664" s="232"/>
      <c r="M664" s="233"/>
      <c r="N664" s="234"/>
      <c r="O664" s="234"/>
      <c r="P664" s="234"/>
      <c r="Q664" s="234"/>
      <c r="R664" s="234"/>
      <c r="S664" s="234"/>
      <c r="T664" s="235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36" t="s">
        <v>144</v>
      </c>
      <c r="AU664" s="236" t="s">
        <v>79</v>
      </c>
      <c r="AV664" s="13" t="s">
        <v>79</v>
      </c>
      <c r="AW664" s="13" t="s">
        <v>31</v>
      </c>
      <c r="AX664" s="13" t="s">
        <v>69</v>
      </c>
      <c r="AY664" s="236" t="s">
        <v>125</v>
      </c>
    </row>
    <row r="665" s="14" customFormat="1">
      <c r="A665" s="14"/>
      <c r="B665" s="237"/>
      <c r="C665" s="238"/>
      <c r="D665" s="219" t="s">
        <v>144</v>
      </c>
      <c r="E665" s="239" t="s">
        <v>19</v>
      </c>
      <c r="F665" s="240" t="s">
        <v>166</v>
      </c>
      <c r="G665" s="238"/>
      <c r="H665" s="241">
        <v>11.48</v>
      </c>
      <c r="I665" s="242"/>
      <c r="J665" s="238"/>
      <c r="K665" s="238"/>
      <c r="L665" s="243"/>
      <c r="M665" s="244"/>
      <c r="N665" s="245"/>
      <c r="O665" s="245"/>
      <c r="P665" s="245"/>
      <c r="Q665" s="245"/>
      <c r="R665" s="245"/>
      <c r="S665" s="245"/>
      <c r="T665" s="246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47" t="s">
        <v>144</v>
      </c>
      <c r="AU665" s="247" t="s">
        <v>79</v>
      </c>
      <c r="AV665" s="14" t="s">
        <v>132</v>
      </c>
      <c r="AW665" s="14" t="s">
        <v>31</v>
      </c>
      <c r="AX665" s="14" t="s">
        <v>77</v>
      </c>
      <c r="AY665" s="247" t="s">
        <v>125</v>
      </c>
    </row>
    <row r="666" s="2" customFormat="1" ht="16.5" customHeight="1">
      <c r="A666" s="39"/>
      <c r="B666" s="40"/>
      <c r="C666" s="248" t="s">
        <v>1444</v>
      </c>
      <c r="D666" s="248" t="s">
        <v>292</v>
      </c>
      <c r="E666" s="249" t="s">
        <v>1445</v>
      </c>
      <c r="F666" s="250" t="s">
        <v>1446</v>
      </c>
      <c r="G666" s="251" t="s">
        <v>130</v>
      </c>
      <c r="H666" s="252">
        <v>13.202</v>
      </c>
      <c r="I666" s="253"/>
      <c r="J666" s="254">
        <f>ROUND(I666*H666,2)</f>
        <v>0</v>
      </c>
      <c r="K666" s="250" t="s">
        <v>131</v>
      </c>
      <c r="L666" s="255"/>
      <c r="M666" s="256" t="s">
        <v>19</v>
      </c>
      <c r="N666" s="257" t="s">
        <v>40</v>
      </c>
      <c r="O666" s="85"/>
      <c r="P666" s="215">
        <f>O666*H666</f>
        <v>0</v>
      </c>
      <c r="Q666" s="215">
        <v>0.00059999999999999995</v>
      </c>
      <c r="R666" s="215">
        <f>Q666*H666</f>
        <v>0.0079211999999999998</v>
      </c>
      <c r="S666" s="215">
        <v>0</v>
      </c>
      <c r="T666" s="216">
        <f>S666*H666</f>
        <v>0</v>
      </c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R666" s="217" t="s">
        <v>364</v>
      </c>
      <c r="AT666" s="217" t="s">
        <v>292</v>
      </c>
      <c r="AU666" s="217" t="s">
        <v>79</v>
      </c>
      <c r="AY666" s="18" t="s">
        <v>125</v>
      </c>
      <c r="BE666" s="218">
        <f>IF(N666="základní",J666,0)</f>
        <v>0</v>
      </c>
      <c r="BF666" s="218">
        <f>IF(N666="snížená",J666,0)</f>
        <v>0</v>
      </c>
      <c r="BG666" s="218">
        <f>IF(N666="zákl. přenesená",J666,0)</f>
        <v>0</v>
      </c>
      <c r="BH666" s="218">
        <f>IF(N666="sníž. přenesená",J666,0)</f>
        <v>0</v>
      </c>
      <c r="BI666" s="218">
        <f>IF(N666="nulová",J666,0)</f>
        <v>0</v>
      </c>
      <c r="BJ666" s="18" t="s">
        <v>77</v>
      </c>
      <c r="BK666" s="218">
        <f>ROUND(I666*H666,2)</f>
        <v>0</v>
      </c>
      <c r="BL666" s="18" t="s">
        <v>246</v>
      </c>
      <c r="BM666" s="217" t="s">
        <v>1447</v>
      </c>
    </row>
    <row r="667" s="2" customFormat="1">
      <c r="A667" s="39"/>
      <c r="B667" s="40"/>
      <c r="C667" s="41"/>
      <c r="D667" s="219" t="s">
        <v>134</v>
      </c>
      <c r="E667" s="41"/>
      <c r="F667" s="220" t="s">
        <v>1446</v>
      </c>
      <c r="G667" s="41"/>
      <c r="H667" s="41"/>
      <c r="I667" s="221"/>
      <c r="J667" s="41"/>
      <c r="K667" s="41"/>
      <c r="L667" s="45"/>
      <c r="M667" s="222"/>
      <c r="N667" s="223"/>
      <c r="O667" s="85"/>
      <c r="P667" s="85"/>
      <c r="Q667" s="85"/>
      <c r="R667" s="85"/>
      <c r="S667" s="85"/>
      <c r="T667" s="86"/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T667" s="18" t="s">
        <v>134</v>
      </c>
      <c r="AU667" s="18" t="s">
        <v>79</v>
      </c>
    </row>
    <row r="668" s="13" customFormat="1">
      <c r="A668" s="13"/>
      <c r="B668" s="226"/>
      <c r="C668" s="227"/>
      <c r="D668" s="219" t="s">
        <v>144</v>
      </c>
      <c r="E668" s="228" t="s">
        <v>19</v>
      </c>
      <c r="F668" s="229" t="s">
        <v>1448</v>
      </c>
      <c r="G668" s="227"/>
      <c r="H668" s="230">
        <v>13.202</v>
      </c>
      <c r="I668" s="231"/>
      <c r="J668" s="227"/>
      <c r="K668" s="227"/>
      <c r="L668" s="232"/>
      <c r="M668" s="233"/>
      <c r="N668" s="234"/>
      <c r="O668" s="234"/>
      <c r="P668" s="234"/>
      <c r="Q668" s="234"/>
      <c r="R668" s="234"/>
      <c r="S668" s="234"/>
      <c r="T668" s="235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36" t="s">
        <v>144</v>
      </c>
      <c r="AU668" s="236" t="s">
        <v>79</v>
      </c>
      <c r="AV668" s="13" t="s">
        <v>79</v>
      </c>
      <c r="AW668" s="13" t="s">
        <v>31</v>
      </c>
      <c r="AX668" s="13" t="s">
        <v>77</v>
      </c>
      <c r="AY668" s="236" t="s">
        <v>125</v>
      </c>
    </row>
    <row r="669" s="2" customFormat="1" ht="16.5" customHeight="1">
      <c r="A669" s="39"/>
      <c r="B669" s="40"/>
      <c r="C669" s="206" t="s">
        <v>1449</v>
      </c>
      <c r="D669" s="206" t="s">
        <v>127</v>
      </c>
      <c r="E669" s="207" t="s">
        <v>1450</v>
      </c>
      <c r="F669" s="208" t="s">
        <v>1451</v>
      </c>
      <c r="G669" s="209" t="s">
        <v>130</v>
      </c>
      <c r="H669" s="210">
        <v>76.811999999999998</v>
      </c>
      <c r="I669" s="211"/>
      <c r="J669" s="212">
        <f>ROUND(I669*H669,2)</f>
        <v>0</v>
      </c>
      <c r="K669" s="208" t="s">
        <v>131</v>
      </c>
      <c r="L669" s="45"/>
      <c r="M669" s="213" t="s">
        <v>19</v>
      </c>
      <c r="N669" s="214" t="s">
        <v>40</v>
      </c>
      <c r="O669" s="85"/>
      <c r="P669" s="215">
        <f>O669*H669</f>
        <v>0</v>
      </c>
      <c r="Q669" s="215">
        <v>0</v>
      </c>
      <c r="R669" s="215">
        <f>Q669*H669</f>
        <v>0</v>
      </c>
      <c r="S669" s="215">
        <v>0</v>
      </c>
      <c r="T669" s="216">
        <f>S669*H669</f>
        <v>0</v>
      </c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R669" s="217" t="s">
        <v>246</v>
      </c>
      <c r="AT669" s="217" t="s">
        <v>127</v>
      </c>
      <c r="AU669" s="217" t="s">
        <v>79</v>
      </c>
      <c r="AY669" s="18" t="s">
        <v>125</v>
      </c>
      <c r="BE669" s="218">
        <f>IF(N669="základní",J669,0)</f>
        <v>0</v>
      </c>
      <c r="BF669" s="218">
        <f>IF(N669="snížená",J669,0)</f>
        <v>0</v>
      </c>
      <c r="BG669" s="218">
        <f>IF(N669="zákl. přenesená",J669,0)</f>
        <v>0</v>
      </c>
      <c r="BH669" s="218">
        <f>IF(N669="sníž. přenesená",J669,0)</f>
        <v>0</v>
      </c>
      <c r="BI669" s="218">
        <f>IF(N669="nulová",J669,0)</f>
        <v>0</v>
      </c>
      <c r="BJ669" s="18" t="s">
        <v>77</v>
      </c>
      <c r="BK669" s="218">
        <f>ROUND(I669*H669,2)</f>
        <v>0</v>
      </c>
      <c r="BL669" s="18" t="s">
        <v>246</v>
      </c>
      <c r="BM669" s="217" t="s">
        <v>1452</v>
      </c>
    </row>
    <row r="670" s="2" customFormat="1">
      <c r="A670" s="39"/>
      <c r="B670" s="40"/>
      <c r="C670" s="41"/>
      <c r="D670" s="219" t="s">
        <v>134</v>
      </c>
      <c r="E670" s="41"/>
      <c r="F670" s="220" t="s">
        <v>1453</v>
      </c>
      <c r="G670" s="41"/>
      <c r="H670" s="41"/>
      <c r="I670" s="221"/>
      <c r="J670" s="41"/>
      <c r="K670" s="41"/>
      <c r="L670" s="45"/>
      <c r="M670" s="222"/>
      <c r="N670" s="223"/>
      <c r="O670" s="85"/>
      <c r="P670" s="85"/>
      <c r="Q670" s="85"/>
      <c r="R670" s="85"/>
      <c r="S670" s="85"/>
      <c r="T670" s="86"/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T670" s="18" t="s">
        <v>134</v>
      </c>
      <c r="AU670" s="18" t="s">
        <v>79</v>
      </c>
    </row>
    <row r="671" s="2" customFormat="1">
      <c r="A671" s="39"/>
      <c r="B671" s="40"/>
      <c r="C671" s="41"/>
      <c r="D671" s="224" t="s">
        <v>136</v>
      </c>
      <c r="E671" s="41"/>
      <c r="F671" s="225" t="s">
        <v>1454</v>
      </c>
      <c r="G671" s="41"/>
      <c r="H671" s="41"/>
      <c r="I671" s="221"/>
      <c r="J671" s="41"/>
      <c r="K671" s="41"/>
      <c r="L671" s="45"/>
      <c r="M671" s="222"/>
      <c r="N671" s="223"/>
      <c r="O671" s="85"/>
      <c r="P671" s="85"/>
      <c r="Q671" s="85"/>
      <c r="R671" s="85"/>
      <c r="S671" s="85"/>
      <c r="T671" s="86"/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T671" s="18" t="s">
        <v>136</v>
      </c>
      <c r="AU671" s="18" t="s">
        <v>79</v>
      </c>
    </row>
    <row r="672" s="15" customFormat="1">
      <c r="A672" s="15"/>
      <c r="B672" s="258"/>
      <c r="C672" s="259"/>
      <c r="D672" s="219" t="s">
        <v>144</v>
      </c>
      <c r="E672" s="260" t="s">
        <v>19</v>
      </c>
      <c r="F672" s="261" t="s">
        <v>1441</v>
      </c>
      <c r="G672" s="259"/>
      <c r="H672" s="260" t="s">
        <v>19</v>
      </c>
      <c r="I672" s="262"/>
      <c r="J672" s="259"/>
      <c r="K672" s="259"/>
      <c r="L672" s="263"/>
      <c r="M672" s="264"/>
      <c r="N672" s="265"/>
      <c r="O672" s="265"/>
      <c r="P672" s="265"/>
      <c r="Q672" s="265"/>
      <c r="R672" s="265"/>
      <c r="S672" s="265"/>
      <c r="T672" s="266"/>
      <c r="U672" s="15"/>
      <c r="V672" s="15"/>
      <c r="W672" s="15"/>
      <c r="X672" s="15"/>
      <c r="Y672" s="15"/>
      <c r="Z672" s="15"/>
      <c r="AA672" s="15"/>
      <c r="AB672" s="15"/>
      <c r="AC672" s="15"/>
      <c r="AD672" s="15"/>
      <c r="AE672" s="15"/>
      <c r="AT672" s="267" t="s">
        <v>144</v>
      </c>
      <c r="AU672" s="267" t="s">
        <v>79</v>
      </c>
      <c r="AV672" s="15" t="s">
        <v>77</v>
      </c>
      <c r="AW672" s="15" t="s">
        <v>31</v>
      </c>
      <c r="AX672" s="15" t="s">
        <v>69</v>
      </c>
      <c r="AY672" s="267" t="s">
        <v>125</v>
      </c>
    </row>
    <row r="673" s="13" customFormat="1">
      <c r="A673" s="13"/>
      <c r="B673" s="226"/>
      <c r="C673" s="227"/>
      <c r="D673" s="219" t="s">
        <v>144</v>
      </c>
      <c r="E673" s="228" t="s">
        <v>19</v>
      </c>
      <c r="F673" s="229" t="s">
        <v>1413</v>
      </c>
      <c r="G673" s="227"/>
      <c r="H673" s="230">
        <v>4.0800000000000001</v>
      </c>
      <c r="I673" s="231"/>
      <c r="J673" s="227"/>
      <c r="K673" s="227"/>
      <c r="L673" s="232"/>
      <c r="M673" s="233"/>
      <c r="N673" s="234"/>
      <c r="O673" s="234"/>
      <c r="P673" s="234"/>
      <c r="Q673" s="234"/>
      <c r="R673" s="234"/>
      <c r="S673" s="234"/>
      <c r="T673" s="235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36" t="s">
        <v>144</v>
      </c>
      <c r="AU673" s="236" t="s">
        <v>79</v>
      </c>
      <c r="AV673" s="13" t="s">
        <v>79</v>
      </c>
      <c r="AW673" s="13" t="s">
        <v>31</v>
      </c>
      <c r="AX673" s="13" t="s">
        <v>69</v>
      </c>
      <c r="AY673" s="236" t="s">
        <v>125</v>
      </c>
    </row>
    <row r="674" s="13" customFormat="1">
      <c r="A674" s="13"/>
      <c r="B674" s="226"/>
      <c r="C674" s="227"/>
      <c r="D674" s="219" t="s">
        <v>144</v>
      </c>
      <c r="E674" s="228" t="s">
        <v>19</v>
      </c>
      <c r="F674" s="229" t="s">
        <v>1414</v>
      </c>
      <c r="G674" s="227"/>
      <c r="H674" s="230">
        <v>4.0800000000000001</v>
      </c>
      <c r="I674" s="231"/>
      <c r="J674" s="227"/>
      <c r="K674" s="227"/>
      <c r="L674" s="232"/>
      <c r="M674" s="233"/>
      <c r="N674" s="234"/>
      <c r="O674" s="234"/>
      <c r="P674" s="234"/>
      <c r="Q674" s="234"/>
      <c r="R674" s="234"/>
      <c r="S674" s="234"/>
      <c r="T674" s="235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36" t="s">
        <v>144</v>
      </c>
      <c r="AU674" s="236" t="s">
        <v>79</v>
      </c>
      <c r="AV674" s="13" t="s">
        <v>79</v>
      </c>
      <c r="AW674" s="13" t="s">
        <v>31</v>
      </c>
      <c r="AX674" s="13" t="s">
        <v>69</v>
      </c>
      <c r="AY674" s="236" t="s">
        <v>125</v>
      </c>
    </row>
    <row r="675" s="13" customFormat="1">
      <c r="A675" s="13"/>
      <c r="B675" s="226"/>
      <c r="C675" s="227"/>
      <c r="D675" s="219" t="s">
        <v>144</v>
      </c>
      <c r="E675" s="228" t="s">
        <v>19</v>
      </c>
      <c r="F675" s="229" t="s">
        <v>1417</v>
      </c>
      <c r="G675" s="227"/>
      <c r="H675" s="230">
        <v>34.616</v>
      </c>
      <c r="I675" s="231"/>
      <c r="J675" s="227"/>
      <c r="K675" s="227"/>
      <c r="L675" s="232"/>
      <c r="M675" s="233"/>
      <c r="N675" s="234"/>
      <c r="O675" s="234"/>
      <c r="P675" s="234"/>
      <c r="Q675" s="234"/>
      <c r="R675" s="234"/>
      <c r="S675" s="234"/>
      <c r="T675" s="235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36" t="s">
        <v>144</v>
      </c>
      <c r="AU675" s="236" t="s">
        <v>79</v>
      </c>
      <c r="AV675" s="13" t="s">
        <v>79</v>
      </c>
      <c r="AW675" s="13" t="s">
        <v>31</v>
      </c>
      <c r="AX675" s="13" t="s">
        <v>69</v>
      </c>
      <c r="AY675" s="236" t="s">
        <v>125</v>
      </c>
    </row>
    <row r="676" s="13" customFormat="1">
      <c r="A676" s="13"/>
      <c r="B676" s="226"/>
      <c r="C676" s="227"/>
      <c r="D676" s="219" t="s">
        <v>144</v>
      </c>
      <c r="E676" s="228" t="s">
        <v>19</v>
      </c>
      <c r="F676" s="229" t="s">
        <v>1418</v>
      </c>
      <c r="G676" s="227"/>
      <c r="H676" s="230">
        <v>34.036000000000001</v>
      </c>
      <c r="I676" s="231"/>
      <c r="J676" s="227"/>
      <c r="K676" s="227"/>
      <c r="L676" s="232"/>
      <c r="M676" s="233"/>
      <c r="N676" s="234"/>
      <c r="O676" s="234"/>
      <c r="P676" s="234"/>
      <c r="Q676" s="234"/>
      <c r="R676" s="234"/>
      <c r="S676" s="234"/>
      <c r="T676" s="235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36" t="s">
        <v>144</v>
      </c>
      <c r="AU676" s="236" t="s">
        <v>79</v>
      </c>
      <c r="AV676" s="13" t="s">
        <v>79</v>
      </c>
      <c r="AW676" s="13" t="s">
        <v>31</v>
      </c>
      <c r="AX676" s="13" t="s">
        <v>69</v>
      </c>
      <c r="AY676" s="236" t="s">
        <v>125</v>
      </c>
    </row>
    <row r="677" s="14" customFormat="1">
      <c r="A677" s="14"/>
      <c r="B677" s="237"/>
      <c r="C677" s="238"/>
      <c r="D677" s="219" t="s">
        <v>144</v>
      </c>
      <c r="E677" s="239" t="s">
        <v>19</v>
      </c>
      <c r="F677" s="240" t="s">
        <v>166</v>
      </c>
      <c r="G677" s="238"/>
      <c r="H677" s="241">
        <v>76.811999999999998</v>
      </c>
      <c r="I677" s="242"/>
      <c r="J677" s="238"/>
      <c r="K677" s="238"/>
      <c r="L677" s="243"/>
      <c r="M677" s="244"/>
      <c r="N677" s="245"/>
      <c r="O677" s="245"/>
      <c r="P677" s="245"/>
      <c r="Q677" s="245"/>
      <c r="R677" s="245"/>
      <c r="S677" s="245"/>
      <c r="T677" s="246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47" t="s">
        <v>144</v>
      </c>
      <c r="AU677" s="247" t="s">
        <v>79</v>
      </c>
      <c r="AV677" s="14" t="s">
        <v>132</v>
      </c>
      <c r="AW677" s="14" t="s">
        <v>31</v>
      </c>
      <c r="AX677" s="14" t="s">
        <v>77</v>
      </c>
      <c r="AY677" s="247" t="s">
        <v>125</v>
      </c>
    </row>
    <row r="678" s="2" customFormat="1" ht="16.5" customHeight="1">
      <c r="A678" s="39"/>
      <c r="B678" s="40"/>
      <c r="C678" s="248" t="s">
        <v>1455</v>
      </c>
      <c r="D678" s="248" t="s">
        <v>292</v>
      </c>
      <c r="E678" s="249" t="s">
        <v>1445</v>
      </c>
      <c r="F678" s="250" t="s">
        <v>1446</v>
      </c>
      <c r="G678" s="251" t="s">
        <v>130</v>
      </c>
      <c r="H678" s="252">
        <v>92.174000000000007</v>
      </c>
      <c r="I678" s="253"/>
      <c r="J678" s="254">
        <f>ROUND(I678*H678,2)</f>
        <v>0</v>
      </c>
      <c r="K678" s="250" t="s">
        <v>131</v>
      </c>
      <c r="L678" s="255"/>
      <c r="M678" s="256" t="s">
        <v>19</v>
      </c>
      <c r="N678" s="257" t="s">
        <v>40</v>
      </c>
      <c r="O678" s="85"/>
      <c r="P678" s="215">
        <f>O678*H678</f>
        <v>0</v>
      </c>
      <c r="Q678" s="215">
        <v>0.00059999999999999995</v>
      </c>
      <c r="R678" s="215">
        <f>Q678*H678</f>
        <v>0.055304399999999997</v>
      </c>
      <c r="S678" s="215">
        <v>0</v>
      </c>
      <c r="T678" s="216">
        <f>S678*H678</f>
        <v>0</v>
      </c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R678" s="217" t="s">
        <v>364</v>
      </c>
      <c r="AT678" s="217" t="s">
        <v>292</v>
      </c>
      <c r="AU678" s="217" t="s">
        <v>79</v>
      </c>
      <c r="AY678" s="18" t="s">
        <v>125</v>
      </c>
      <c r="BE678" s="218">
        <f>IF(N678="základní",J678,0)</f>
        <v>0</v>
      </c>
      <c r="BF678" s="218">
        <f>IF(N678="snížená",J678,0)</f>
        <v>0</v>
      </c>
      <c r="BG678" s="218">
        <f>IF(N678="zákl. přenesená",J678,0)</f>
        <v>0</v>
      </c>
      <c r="BH678" s="218">
        <f>IF(N678="sníž. přenesená",J678,0)</f>
        <v>0</v>
      </c>
      <c r="BI678" s="218">
        <f>IF(N678="nulová",J678,0)</f>
        <v>0</v>
      </c>
      <c r="BJ678" s="18" t="s">
        <v>77</v>
      </c>
      <c r="BK678" s="218">
        <f>ROUND(I678*H678,2)</f>
        <v>0</v>
      </c>
      <c r="BL678" s="18" t="s">
        <v>246</v>
      </c>
      <c r="BM678" s="217" t="s">
        <v>1456</v>
      </c>
    </row>
    <row r="679" s="2" customFormat="1">
      <c r="A679" s="39"/>
      <c r="B679" s="40"/>
      <c r="C679" s="41"/>
      <c r="D679" s="219" t="s">
        <v>134</v>
      </c>
      <c r="E679" s="41"/>
      <c r="F679" s="220" t="s">
        <v>1446</v>
      </c>
      <c r="G679" s="41"/>
      <c r="H679" s="41"/>
      <c r="I679" s="221"/>
      <c r="J679" s="41"/>
      <c r="K679" s="41"/>
      <c r="L679" s="45"/>
      <c r="M679" s="222"/>
      <c r="N679" s="223"/>
      <c r="O679" s="85"/>
      <c r="P679" s="85"/>
      <c r="Q679" s="85"/>
      <c r="R679" s="85"/>
      <c r="S679" s="85"/>
      <c r="T679" s="86"/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T679" s="18" t="s">
        <v>134</v>
      </c>
      <c r="AU679" s="18" t="s">
        <v>79</v>
      </c>
    </row>
    <row r="680" s="13" customFormat="1">
      <c r="A680" s="13"/>
      <c r="B680" s="226"/>
      <c r="C680" s="227"/>
      <c r="D680" s="219" t="s">
        <v>144</v>
      </c>
      <c r="E680" s="228" t="s">
        <v>19</v>
      </c>
      <c r="F680" s="229" t="s">
        <v>1457</v>
      </c>
      <c r="G680" s="227"/>
      <c r="H680" s="230">
        <v>92.174000000000007</v>
      </c>
      <c r="I680" s="231"/>
      <c r="J680" s="227"/>
      <c r="K680" s="227"/>
      <c r="L680" s="232"/>
      <c r="M680" s="233"/>
      <c r="N680" s="234"/>
      <c r="O680" s="234"/>
      <c r="P680" s="234"/>
      <c r="Q680" s="234"/>
      <c r="R680" s="234"/>
      <c r="S680" s="234"/>
      <c r="T680" s="235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36" t="s">
        <v>144</v>
      </c>
      <c r="AU680" s="236" t="s">
        <v>79</v>
      </c>
      <c r="AV680" s="13" t="s">
        <v>79</v>
      </c>
      <c r="AW680" s="13" t="s">
        <v>31</v>
      </c>
      <c r="AX680" s="13" t="s">
        <v>77</v>
      </c>
      <c r="AY680" s="236" t="s">
        <v>125</v>
      </c>
    </row>
    <row r="681" s="2" customFormat="1" ht="16.5" customHeight="1">
      <c r="A681" s="39"/>
      <c r="B681" s="40"/>
      <c r="C681" s="206" t="s">
        <v>1458</v>
      </c>
      <c r="D681" s="206" t="s">
        <v>127</v>
      </c>
      <c r="E681" s="207" t="s">
        <v>1459</v>
      </c>
      <c r="F681" s="208" t="s">
        <v>1460</v>
      </c>
      <c r="G681" s="209" t="s">
        <v>130</v>
      </c>
      <c r="H681" s="210">
        <v>32.600000000000001</v>
      </c>
      <c r="I681" s="211"/>
      <c r="J681" s="212">
        <f>ROUND(I681*H681,2)</f>
        <v>0</v>
      </c>
      <c r="K681" s="208" t="s">
        <v>131</v>
      </c>
      <c r="L681" s="45"/>
      <c r="M681" s="213" t="s">
        <v>19</v>
      </c>
      <c r="N681" s="214" t="s">
        <v>40</v>
      </c>
      <c r="O681" s="85"/>
      <c r="P681" s="215">
        <f>O681*H681</f>
        <v>0</v>
      </c>
      <c r="Q681" s="215">
        <v>0.00040000000000000002</v>
      </c>
      <c r="R681" s="215">
        <f>Q681*H681</f>
        <v>0.013040000000000001</v>
      </c>
      <c r="S681" s="215">
        <v>0</v>
      </c>
      <c r="T681" s="216">
        <f>S681*H681</f>
        <v>0</v>
      </c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R681" s="217" t="s">
        <v>246</v>
      </c>
      <c r="AT681" s="217" t="s">
        <v>127</v>
      </c>
      <c r="AU681" s="217" t="s">
        <v>79</v>
      </c>
      <c r="AY681" s="18" t="s">
        <v>125</v>
      </c>
      <c r="BE681" s="218">
        <f>IF(N681="základní",J681,0)</f>
        <v>0</v>
      </c>
      <c r="BF681" s="218">
        <f>IF(N681="snížená",J681,0)</f>
        <v>0</v>
      </c>
      <c r="BG681" s="218">
        <f>IF(N681="zákl. přenesená",J681,0)</f>
        <v>0</v>
      </c>
      <c r="BH681" s="218">
        <f>IF(N681="sníž. přenesená",J681,0)</f>
        <v>0</v>
      </c>
      <c r="BI681" s="218">
        <f>IF(N681="nulová",J681,0)</f>
        <v>0</v>
      </c>
      <c r="BJ681" s="18" t="s">
        <v>77</v>
      </c>
      <c r="BK681" s="218">
        <f>ROUND(I681*H681,2)</f>
        <v>0</v>
      </c>
      <c r="BL681" s="18" t="s">
        <v>246</v>
      </c>
      <c r="BM681" s="217" t="s">
        <v>1461</v>
      </c>
    </row>
    <row r="682" s="2" customFormat="1">
      <c r="A682" s="39"/>
      <c r="B682" s="40"/>
      <c r="C682" s="41"/>
      <c r="D682" s="219" t="s">
        <v>134</v>
      </c>
      <c r="E682" s="41"/>
      <c r="F682" s="220" t="s">
        <v>1462</v>
      </c>
      <c r="G682" s="41"/>
      <c r="H682" s="41"/>
      <c r="I682" s="221"/>
      <c r="J682" s="41"/>
      <c r="K682" s="41"/>
      <c r="L682" s="45"/>
      <c r="M682" s="222"/>
      <c r="N682" s="223"/>
      <c r="O682" s="85"/>
      <c r="P682" s="85"/>
      <c r="Q682" s="85"/>
      <c r="R682" s="85"/>
      <c r="S682" s="85"/>
      <c r="T682" s="86"/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T682" s="18" t="s">
        <v>134</v>
      </c>
      <c r="AU682" s="18" t="s">
        <v>79</v>
      </c>
    </row>
    <row r="683" s="2" customFormat="1">
      <c r="A683" s="39"/>
      <c r="B683" s="40"/>
      <c r="C683" s="41"/>
      <c r="D683" s="224" t="s">
        <v>136</v>
      </c>
      <c r="E683" s="41"/>
      <c r="F683" s="225" t="s">
        <v>1463</v>
      </c>
      <c r="G683" s="41"/>
      <c r="H683" s="41"/>
      <c r="I683" s="221"/>
      <c r="J683" s="41"/>
      <c r="K683" s="41"/>
      <c r="L683" s="45"/>
      <c r="M683" s="222"/>
      <c r="N683" s="223"/>
      <c r="O683" s="85"/>
      <c r="P683" s="85"/>
      <c r="Q683" s="85"/>
      <c r="R683" s="85"/>
      <c r="S683" s="85"/>
      <c r="T683" s="86"/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T683" s="18" t="s">
        <v>136</v>
      </c>
      <c r="AU683" s="18" t="s">
        <v>79</v>
      </c>
    </row>
    <row r="684" s="15" customFormat="1">
      <c r="A684" s="15"/>
      <c r="B684" s="258"/>
      <c r="C684" s="259"/>
      <c r="D684" s="219" t="s">
        <v>144</v>
      </c>
      <c r="E684" s="260" t="s">
        <v>19</v>
      </c>
      <c r="F684" s="261" t="s">
        <v>1003</v>
      </c>
      <c r="G684" s="259"/>
      <c r="H684" s="260" t="s">
        <v>19</v>
      </c>
      <c r="I684" s="262"/>
      <c r="J684" s="259"/>
      <c r="K684" s="259"/>
      <c r="L684" s="263"/>
      <c r="M684" s="264"/>
      <c r="N684" s="265"/>
      <c r="O684" s="265"/>
      <c r="P684" s="265"/>
      <c r="Q684" s="265"/>
      <c r="R684" s="265"/>
      <c r="S684" s="265"/>
      <c r="T684" s="266"/>
      <c r="U684" s="15"/>
      <c r="V684" s="15"/>
      <c r="W684" s="15"/>
      <c r="X684" s="15"/>
      <c r="Y684" s="15"/>
      <c r="Z684" s="15"/>
      <c r="AA684" s="15"/>
      <c r="AB684" s="15"/>
      <c r="AC684" s="15"/>
      <c r="AD684" s="15"/>
      <c r="AE684" s="15"/>
      <c r="AT684" s="267" t="s">
        <v>144</v>
      </c>
      <c r="AU684" s="267" t="s">
        <v>79</v>
      </c>
      <c r="AV684" s="15" t="s">
        <v>77</v>
      </c>
      <c r="AW684" s="15" t="s">
        <v>31</v>
      </c>
      <c r="AX684" s="15" t="s">
        <v>69</v>
      </c>
      <c r="AY684" s="267" t="s">
        <v>125</v>
      </c>
    </row>
    <row r="685" s="13" customFormat="1">
      <c r="A685" s="13"/>
      <c r="B685" s="226"/>
      <c r="C685" s="227"/>
      <c r="D685" s="219" t="s">
        <v>144</v>
      </c>
      <c r="E685" s="228" t="s">
        <v>19</v>
      </c>
      <c r="F685" s="229" t="s">
        <v>1442</v>
      </c>
      <c r="G685" s="227"/>
      <c r="H685" s="230">
        <v>5.7400000000000002</v>
      </c>
      <c r="I685" s="231"/>
      <c r="J685" s="227"/>
      <c r="K685" s="227"/>
      <c r="L685" s="232"/>
      <c r="M685" s="233"/>
      <c r="N685" s="234"/>
      <c r="O685" s="234"/>
      <c r="P685" s="234"/>
      <c r="Q685" s="234"/>
      <c r="R685" s="234"/>
      <c r="S685" s="234"/>
      <c r="T685" s="235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36" t="s">
        <v>144</v>
      </c>
      <c r="AU685" s="236" t="s">
        <v>79</v>
      </c>
      <c r="AV685" s="13" t="s">
        <v>79</v>
      </c>
      <c r="AW685" s="13" t="s">
        <v>31</v>
      </c>
      <c r="AX685" s="13" t="s">
        <v>69</v>
      </c>
      <c r="AY685" s="236" t="s">
        <v>125</v>
      </c>
    </row>
    <row r="686" s="13" customFormat="1">
      <c r="A686" s="13"/>
      <c r="B686" s="226"/>
      <c r="C686" s="227"/>
      <c r="D686" s="219" t="s">
        <v>144</v>
      </c>
      <c r="E686" s="228" t="s">
        <v>19</v>
      </c>
      <c r="F686" s="229" t="s">
        <v>1443</v>
      </c>
      <c r="G686" s="227"/>
      <c r="H686" s="230">
        <v>5.7400000000000002</v>
      </c>
      <c r="I686" s="231"/>
      <c r="J686" s="227"/>
      <c r="K686" s="227"/>
      <c r="L686" s="232"/>
      <c r="M686" s="233"/>
      <c r="N686" s="234"/>
      <c r="O686" s="234"/>
      <c r="P686" s="234"/>
      <c r="Q686" s="234"/>
      <c r="R686" s="234"/>
      <c r="S686" s="234"/>
      <c r="T686" s="235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36" t="s">
        <v>144</v>
      </c>
      <c r="AU686" s="236" t="s">
        <v>79</v>
      </c>
      <c r="AV686" s="13" t="s">
        <v>79</v>
      </c>
      <c r="AW686" s="13" t="s">
        <v>31</v>
      </c>
      <c r="AX686" s="13" t="s">
        <v>69</v>
      </c>
      <c r="AY686" s="236" t="s">
        <v>125</v>
      </c>
    </row>
    <row r="687" s="13" customFormat="1">
      <c r="A687" s="13"/>
      <c r="B687" s="226"/>
      <c r="C687" s="227"/>
      <c r="D687" s="219" t="s">
        <v>144</v>
      </c>
      <c r="E687" s="228" t="s">
        <v>19</v>
      </c>
      <c r="F687" s="229" t="s">
        <v>1382</v>
      </c>
      <c r="G687" s="227"/>
      <c r="H687" s="230">
        <v>10.560000000000001</v>
      </c>
      <c r="I687" s="231"/>
      <c r="J687" s="227"/>
      <c r="K687" s="227"/>
      <c r="L687" s="232"/>
      <c r="M687" s="233"/>
      <c r="N687" s="234"/>
      <c r="O687" s="234"/>
      <c r="P687" s="234"/>
      <c r="Q687" s="234"/>
      <c r="R687" s="234"/>
      <c r="S687" s="234"/>
      <c r="T687" s="235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36" t="s">
        <v>144</v>
      </c>
      <c r="AU687" s="236" t="s">
        <v>79</v>
      </c>
      <c r="AV687" s="13" t="s">
        <v>79</v>
      </c>
      <c r="AW687" s="13" t="s">
        <v>31</v>
      </c>
      <c r="AX687" s="13" t="s">
        <v>69</v>
      </c>
      <c r="AY687" s="236" t="s">
        <v>125</v>
      </c>
    </row>
    <row r="688" s="13" customFormat="1">
      <c r="A688" s="13"/>
      <c r="B688" s="226"/>
      <c r="C688" s="227"/>
      <c r="D688" s="219" t="s">
        <v>144</v>
      </c>
      <c r="E688" s="228" t="s">
        <v>19</v>
      </c>
      <c r="F688" s="229" t="s">
        <v>1464</v>
      </c>
      <c r="G688" s="227"/>
      <c r="H688" s="230">
        <v>10.560000000000001</v>
      </c>
      <c r="I688" s="231"/>
      <c r="J688" s="227"/>
      <c r="K688" s="227"/>
      <c r="L688" s="232"/>
      <c r="M688" s="233"/>
      <c r="N688" s="234"/>
      <c r="O688" s="234"/>
      <c r="P688" s="234"/>
      <c r="Q688" s="234"/>
      <c r="R688" s="234"/>
      <c r="S688" s="234"/>
      <c r="T688" s="235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36" t="s">
        <v>144</v>
      </c>
      <c r="AU688" s="236" t="s">
        <v>79</v>
      </c>
      <c r="AV688" s="13" t="s">
        <v>79</v>
      </c>
      <c r="AW688" s="13" t="s">
        <v>31</v>
      </c>
      <c r="AX688" s="13" t="s">
        <v>69</v>
      </c>
      <c r="AY688" s="236" t="s">
        <v>125</v>
      </c>
    </row>
    <row r="689" s="14" customFormat="1">
      <c r="A689" s="14"/>
      <c r="B689" s="237"/>
      <c r="C689" s="238"/>
      <c r="D689" s="219" t="s">
        <v>144</v>
      </c>
      <c r="E689" s="239" t="s">
        <v>19</v>
      </c>
      <c r="F689" s="240" t="s">
        <v>166</v>
      </c>
      <c r="G689" s="238"/>
      <c r="H689" s="241">
        <v>32.600000000000001</v>
      </c>
      <c r="I689" s="242"/>
      <c r="J689" s="238"/>
      <c r="K689" s="238"/>
      <c r="L689" s="243"/>
      <c r="M689" s="244"/>
      <c r="N689" s="245"/>
      <c r="O689" s="245"/>
      <c r="P689" s="245"/>
      <c r="Q689" s="245"/>
      <c r="R689" s="245"/>
      <c r="S689" s="245"/>
      <c r="T689" s="246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47" t="s">
        <v>144</v>
      </c>
      <c r="AU689" s="247" t="s">
        <v>79</v>
      </c>
      <c r="AV689" s="14" t="s">
        <v>132</v>
      </c>
      <c r="AW689" s="14" t="s">
        <v>31</v>
      </c>
      <c r="AX689" s="14" t="s">
        <v>77</v>
      </c>
      <c r="AY689" s="247" t="s">
        <v>125</v>
      </c>
    </row>
    <row r="690" s="2" customFormat="1" ht="24.15" customHeight="1">
      <c r="A690" s="39"/>
      <c r="B690" s="40"/>
      <c r="C690" s="248" t="s">
        <v>1465</v>
      </c>
      <c r="D690" s="248" t="s">
        <v>292</v>
      </c>
      <c r="E690" s="249" t="s">
        <v>1466</v>
      </c>
      <c r="F690" s="250" t="s">
        <v>1467</v>
      </c>
      <c r="G690" s="251" t="s">
        <v>130</v>
      </c>
      <c r="H690" s="252">
        <v>25.346</v>
      </c>
      <c r="I690" s="253"/>
      <c r="J690" s="254">
        <f>ROUND(I690*H690,2)</f>
        <v>0</v>
      </c>
      <c r="K690" s="250" t="s">
        <v>131</v>
      </c>
      <c r="L690" s="255"/>
      <c r="M690" s="256" t="s">
        <v>19</v>
      </c>
      <c r="N690" s="257" t="s">
        <v>40</v>
      </c>
      <c r="O690" s="85"/>
      <c r="P690" s="215">
        <f>O690*H690</f>
        <v>0</v>
      </c>
      <c r="Q690" s="215">
        <v>0.0064000000000000003</v>
      </c>
      <c r="R690" s="215">
        <f>Q690*H690</f>
        <v>0.16221440000000001</v>
      </c>
      <c r="S690" s="215">
        <v>0</v>
      </c>
      <c r="T690" s="216">
        <f>S690*H690</f>
        <v>0</v>
      </c>
      <c r="U690" s="39"/>
      <c r="V690" s="39"/>
      <c r="W690" s="39"/>
      <c r="X690" s="39"/>
      <c r="Y690" s="39"/>
      <c r="Z690" s="39"/>
      <c r="AA690" s="39"/>
      <c r="AB690" s="39"/>
      <c r="AC690" s="39"/>
      <c r="AD690" s="39"/>
      <c r="AE690" s="39"/>
      <c r="AR690" s="217" t="s">
        <v>364</v>
      </c>
      <c r="AT690" s="217" t="s">
        <v>292</v>
      </c>
      <c r="AU690" s="217" t="s">
        <v>79</v>
      </c>
      <c r="AY690" s="18" t="s">
        <v>125</v>
      </c>
      <c r="BE690" s="218">
        <f>IF(N690="základní",J690,0)</f>
        <v>0</v>
      </c>
      <c r="BF690" s="218">
        <f>IF(N690="snížená",J690,0)</f>
        <v>0</v>
      </c>
      <c r="BG690" s="218">
        <f>IF(N690="zákl. přenesená",J690,0)</f>
        <v>0</v>
      </c>
      <c r="BH690" s="218">
        <f>IF(N690="sníž. přenesená",J690,0)</f>
        <v>0</v>
      </c>
      <c r="BI690" s="218">
        <f>IF(N690="nulová",J690,0)</f>
        <v>0</v>
      </c>
      <c r="BJ690" s="18" t="s">
        <v>77</v>
      </c>
      <c r="BK690" s="218">
        <f>ROUND(I690*H690,2)</f>
        <v>0</v>
      </c>
      <c r="BL690" s="18" t="s">
        <v>246</v>
      </c>
      <c r="BM690" s="217" t="s">
        <v>1468</v>
      </c>
    </row>
    <row r="691" s="2" customFormat="1">
      <c r="A691" s="39"/>
      <c r="B691" s="40"/>
      <c r="C691" s="41"/>
      <c r="D691" s="219" t="s">
        <v>134</v>
      </c>
      <c r="E691" s="41"/>
      <c r="F691" s="220" t="s">
        <v>1467</v>
      </c>
      <c r="G691" s="41"/>
      <c r="H691" s="41"/>
      <c r="I691" s="221"/>
      <c r="J691" s="41"/>
      <c r="K691" s="41"/>
      <c r="L691" s="45"/>
      <c r="M691" s="222"/>
      <c r="N691" s="223"/>
      <c r="O691" s="85"/>
      <c r="P691" s="85"/>
      <c r="Q691" s="85"/>
      <c r="R691" s="85"/>
      <c r="S691" s="85"/>
      <c r="T691" s="86"/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T691" s="18" t="s">
        <v>134</v>
      </c>
      <c r="AU691" s="18" t="s">
        <v>79</v>
      </c>
    </row>
    <row r="692" s="13" customFormat="1">
      <c r="A692" s="13"/>
      <c r="B692" s="226"/>
      <c r="C692" s="227"/>
      <c r="D692" s="219" t="s">
        <v>144</v>
      </c>
      <c r="E692" s="228" t="s">
        <v>19</v>
      </c>
      <c r="F692" s="229" t="s">
        <v>1469</v>
      </c>
      <c r="G692" s="227"/>
      <c r="H692" s="230">
        <v>25.346</v>
      </c>
      <c r="I692" s="231"/>
      <c r="J692" s="227"/>
      <c r="K692" s="227"/>
      <c r="L692" s="232"/>
      <c r="M692" s="233"/>
      <c r="N692" s="234"/>
      <c r="O692" s="234"/>
      <c r="P692" s="234"/>
      <c r="Q692" s="234"/>
      <c r="R692" s="234"/>
      <c r="S692" s="234"/>
      <c r="T692" s="235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36" t="s">
        <v>144</v>
      </c>
      <c r="AU692" s="236" t="s">
        <v>79</v>
      </c>
      <c r="AV692" s="13" t="s">
        <v>79</v>
      </c>
      <c r="AW692" s="13" t="s">
        <v>31</v>
      </c>
      <c r="AX692" s="13" t="s">
        <v>77</v>
      </c>
      <c r="AY692" s="236" t="s">
        <v>125</v>
      </c>
    </row>
    <row r="693" s="2" customFormat="1" ht="24.15" customHeight="1">
      <c r="A693" s="39"/>
      <c r="B693" s="40"/>
      <c r="C693" s="248" t="s">
        <v>1470</v>
      </c>
      <c r="D693" s="248" t="s">
        <v>292</v>
      </c>
      <c r="E693" s="249" t="s">
        <v>1471</v>
      </c>
      <c r="F693" s="250" t="s">
        <v>1472</v>
      </c>
      <c r="G693" s="251" t="s">
        <v>130</v>
      </c>
      <c r="H693" s="252">
        <v>12.144</v>
      </c>
      <c r="I693" s="253"/>
      <c r="J693" s="254">
        <f>ROUND(I693*H693,2)</f>
        <v>0</v>
      </c>
      <c r="K693" s="250" t="s">
        <v>131</v>
      </c>
      <c r="L693" s="255"/>
      <c r="M693" s="256" t="s">
        <v>19</v>
      </c>
      <c r="N693" s="257" t="s">
        <v>40</v>
      </c>
      <c r="O693" s="85"/>
      <c r="P693" s="215">
        <f>O693*H693</f>
        <v>0</v>
      </c>
      <c r="Q693" s="215">
        <v>0.0054000000000000003</v>
      </c>
      <c r="R693" s="215">
        <f>Q693*H693</f>
        <v>0.0655776</v>
      </c>
      <c r="S693" s="215">
        <v>0</v>
      </c>
      <c r="T693" s="216">
        <f>S693*H693</f>
        <v>0</v>
      </c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R693" s="217" t="s">
        <v>364</v>
      </c>
      <c r="AT693" s="217" t="s">
        <v>292</v>
      </c>
      <c r="AU693" s="217" t="s">
        <v>79</v>
      </c>
      <c r="AY693" s="18" t="s">
        <v>125</v>
      </c>
      <c r="BE693" s="218">
        <f>IF(N693="základní",J693,0)</f>
        <v>0</v>
      </c>
      <c r="BF693" s="218">
        <f>IF(N693="snížená",J693,0)</f>
        <v>0</v>
      </c>
      <c r="BG693" s="218">
        <f>IF(N693="zákl. přenesená",J693,0)</f>
        <v>0</v>
      </c>
      <c r="BH693" s="218">
        <f>IF(N693="sníž. přenesená",J693,0)</f>
        <v>0</v>
      </c>
      <c r="BI693" s="218">
        <f>IF(N693="nulová",J693,0)</f>
        <v>0</v>
      </c>
      <c r="BJ693" s="18" t="s">
        <v>77</v>
      </c>
      <c r="BK693" s="218">
        <f>ROUND(I693*H693,2)</f>
        <v>0</v>
      </c>
      <c r="BL693" s="18" t="s">
        <v>246</v>
      </c>
      <c r="BM693" s="217" t="s">
        <v>1473</v>
      </c>
    </row>
    <row r="694" s="2" customFormat="1">
      <c r="A694" s="39"/>
      <c r="B694" s="40"/>
      <c r="C694" s="41"/>
      <c r="D694" s="219" t="s">
        <v>134</v>
      </c>
      <c r="E694" s="41"/>
      <c r="F694" s="220" t="s">
        <v>1472</v>
      </c>
      <c r="G694" s="41"/>
      <c r="H694" s="41"/>
      <c r="I694" s="221"/>
      <c r="J694" s="41"/>
      <c r="K694" s="41"/>
      <c r="L694" s="45"/>
      <c r="M694" s="222"/>
      <c r="N694" s="223"/>
      <c r="O694" s="85"/>
      <c r="P694" s="85"/>
      <c r="Q694" s="85"/>
      <c r="R694" s="85"/>
      <c r="S694" s="85"/>
      <c r="T694" s="86"/>
      <c r="U694" s="39"/>
      <c r="V694" s="39"/>
      <c r="W694" s="39"/>
      <c r="X694" s="39"/>
      <c r="Y694" s="39"/>
      <c r="Z694" s="39"/>
      <c r="AA694" s="39"/>
      <c r="AB694" s="39"/>
      <c r="AC694" s="39"/>
      <c r="AD694" s="39"/>
      <c r="AE694" s="39"/>
      <c r="AT694" s="18" t="s">
        <v>134</v>
      </c>
      <c r="AU694" s="18" t="s">
        <v>79</v>
      </c>
    </row>
    <row r="695" s="13" customFormat="1">
      <c r="A695" s="13"/>
      <c r="B695" s="226"/>
      <c r="C695" s="227"/>
      <c r="D695" s="219" t="s">
        <v>144</v>
      </c>
      <c r="E695" s="228" t="s">
        <v>19</v>
      </c>
      <c r="F695" s="229" t="s">
        <v>1474</v>
      </c>
      <c r="G695" s="227"/>
      <c r="H695" s="230">
        <v>12.144</v>
      </c>
      <c r="I695" s="231"/>
      <c r="J695" s="227"/>
      <c r="K695" s="227"/>
      <c r="L695" s="232"/>
      <c r="M695" s="233"/>
      <c r="N695" s="234"/>
      <c r="O695" s="234"/>
      <c r="P695" s="234"/>
      <c r="Q695" s="234"/>
      <c r="R695" s="234"/>
      <c r="S695" s="234"/>
      <c r="T695" s="235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36" t="s">
        <v>144</v>
      </c>
      <c r="AU695" s="236" t="s">
        <v>79</v>
      </c>
      <c r="AV695" s="13" t="s">
        <v>79</v>
      </c>
      <c r="AW695" s="13" t="s">
        <v>31</v>
      </c>
      <c r="AX695" s="13" t="s">
        <v>77</v>
      </c>
      <c r="AY695" s="236" t="s">
        <v>125</v>
      </c>
    </row>
    <row r="696" s="2" customFormat="1" ht="16.5" customHeight="1">
      <c r="A696" s="39"/>
      <c r="B696" s="40"/>
      <c r="C696" s="206" t="s">
        <v>1475</v>
      </c>
      <c r="D696" s="206" t="s">
        <v>127</v>
      </c>
      <c r="E696" s="207" t="s">
        <v>1476</v>
      </c>
      <c r="F696" s="208" t="s">
        <v>1477</v>
      </c>
      <c r="G696" s="209" t="s">
        <v>130</v>
      </c>
      <c r="H696" s="210">
        <v>76.811999999999998</v>
      </c>
      <c r="I696" s="211"/>
      <c r="J696" s="212">
        <f>ROUND(I696*H696,2)</f>
        <v>0</v>
      </c>
      <c r="K696" s="208" t="s">
        <v>131</v>
      </c>
      <c r="L696" s="45"/>
      <c r="M696" s="213" t="s">
        <v>19</v>
      </c>
      <c r="N696" s="214" t="s">
        <v>40</v>
      </c>
      <c r="O696" s="85"/>
      <c r="P696" s="215">
        <f>O696*H696</f>
        <v>0</v>
      </c>
      <c r="Q696" s="215">
        <v>0.00040000000000000002</v>
      </c>
      <c r="R696" s="215">
        <f>Q696*H696</f>
        <v>0.0307248</v>
      </c>
      <c r="S696" s="215">
        <v>0</v>
      </c>
      <c r="T696" s="216">
        <f>S696*H696</f>
        <v>0</v>
      </c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  <c r="AR696" s="217" t="s">
        <v>246</v>
      </c>
      <c r="AT696" s="217" t="s">
        <v>127</v>
      </c>
      <c r="AU696" s="217" t="s">
        <v>79</v>
      </c>
      <c r="AY696" s="18" t="s">
        <v>125</v>
      </c>
      <c r="BE696" s="218">
        <f>IF(N696="základní",J696,0)</f>
        <v>0</v>
      </c>
      <c r="BF696" s="218">
        <f>IF(N696="snížená",J696,0)</f>
        <v>0</v>
      </c>
      <c r="BG696" s="218">
        <f>IF(N696="zákl. přenesená",J696,0)</f>
        <v>0</v>
      </c>
      <c r="BH696" s="218">
        <f>IF(N696="sníž. přenesená",J696,0)</f>
        <v>0</v>
      </c>
      <c r="BI696" s="218">
        <f>IF(N696="nulová",J696,0)</f>
        <v>0</v>
      </c>
      <c r="BJ696" s="18" t="s">
        <v>77</v>
      </c>
      <c r="BK696" s="218">
        <f>ROUND(I696*H696,2)</f>
        <v>0</v>
      </c>
      <c r="BL696" s="18" t="s">
        <v>246</v>
      </c>
      <c r="BM696" s="217" t="s">
        <v>1478</v>
      </c>
    </row>
    <row r="697" s="2" customFormat="1">
      <c r="A697" s="39"/>
      <c r="B697" s="40"/>
      <c r="C697" s="41"/>
      <c r="D697" s="219" t="s">
        <v>134</v>
      </c>
      <c r="E697" s="41"/>
      <c r="F697" s="220" t="s">
        <v>1479</v>
      </c>
      <c r="G697" s="41"/>
      <c r="H697" s="41"/>
      <c r="I697" s="221"/>
      <c r="J697" s="41"/>
      <c r="K697" s="41"/>
      <c r="L697" s="45"/>
      <c r="M697" s="222"/>
      <c r="N697" s="223"/>
      <c r="O697" s="85"/>
      <c r="P697" s="85"/>
      <c r="Q697" s="85"/>
      <c r="R697" s="85"/>
      <c r="S697" s="85"/>
      <c r="T697" s="86"/>
      <c r="U697" s="39"/>
      <c r="V697" s="39"/>
      <c r="W697" s="39"/>
      <c r="X697" s="39"/>
      <c r="Y697" s="39"/>
      <c r="Z697" s="39"/>
      <c r="AA697" s="39"/>
      <c r="AB697" s="39"/>
      <c r="AC697" s="39"/>
      <c r="AD697" s="39"/>
      <c r="AE697" s="39"/>
      <c r="AT697" s="18" t="s">
        <v>134</v>
      </c>
      <c r="AU697" s="18" t="s">
        <v>79</v>
      </c>
    </row>
    <row r="698" s="2" customFormat="1">
      <c r="A698" s="39"/>
      <c r="B698" s="40"/>
      <c r="C698" s="41"/>
      <c r="D698" s="224" t="s">
        <v>136</v>
      </c>
      <c r="E698" s="41"/>
      <c r="F698" s="225" t="s">
        <v>1480</v>
      </c>
      <c r="G698" s="41"/>
      <c r="H698" s="41"/>
      <c r="I698" s="221"/>
      <c r="J698" s="41"/>
      <c r="K698" s="41"/>
      <c r="L698" s="45"/>
      <c r="M698" s="222"/>
      <c r="N698" s="223"/>
      <c r="O698" s="85"/>
      <c r="P698" s="85"/>
      <c r="Q698" s="85"/>
      <c r="R698" s="85"/>
      <c r="S698" s="85"/>
      <c r="T698" s="86"/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T698" s="18" t="s">
        <v>136</v>
      </c>
      <c r="AU698" s="18" t="s">
        <v>79</v>
      </c>
    </row>
    <row r="699" s="15" customFormat="1">
      <c r="A699" s="15"/>
      <c r="B699" s="258"/>
      <c r="C699" s="259"/>
      <c r="D699" s="219" t="s">
        <v>144</v>
      </c>
      <c r="E699" s="260" t="s">
        <v>19</v>
      </c>
      <c r="F699" s="261" t="s">
        <v>1003</v>
      </c>
      <c r="G699" s="259"/>
      <c r="H699" s="260" t="s">
        <v>19</v>
      </c>
      <c r="I699" s="262"/>
      <c r="J699" s="259"/>
      <c r="K699" s="259"/>
      <c r="L699" s="263"/>
      <c r="M699" s="264"/>
      <c r="N699" s="265"/>
      <c r="O699" s="265"/>
      <c r="P699" s="265"/>
      <c r="Q699" s="265"/>
      <c r="R699" s="265"/>
      <c r="S699" s="265"/>
      <c r="T699" s="266"/>
      <c r="U699" s="15"/>
      <c r="V699" s="15"/>
      <c r="W699" s="15"/>
      <c r="X699" s="15"/>
      <c r="Y699" s="15"/>
      <c r="Z699" s="15"/>
      <c r="AA699" s="15"/>
      <c r="AB699" s="15"/>
      <c r="AC699" s="15"/>
      <c r="AD699" s="15"/>
      <c r="AE699" s="15"/>
      <c r="AT699" s="267" t="s">
        <v>144</v>
      </c>
      <c r="AU699" s="267" t="s">
        <v>79</v>
      </c>
      <c r="AV699" s="15" t="s">
        <v>77</v>
      </c>
      <c r="AW699" s="15" t="s">
        <v>31</v>
      </c>
      <c r="AX699" s="15" t="s">
        <v>69</v>
      </c>
      <c r="AY699" s="267" t="s">
        <v>125</v>
      </c>
    </row>
    <row r="700" s="13" customFormat="1">
      <c r="A700" s="13"/>
      <c r="B700" s="226"/>
      <c r="C700" s="227"/>
      <c r="D700" s="219" t="s">
        <v>144</v>
      </c>
      <c r="E700" s="228" t="s">
        <v>19</v>
      </c>
      <c r="F700" s="229" t="s">
        <v>1413</v>
      </c>
      <c r="G700" s="227"/>
      <c r="H700" s="230">
        <v>4.0800000000000001</v>
      </c>
      <c r="I700" s="231"/>
      <c r="J700" s="227"/>
      <c r="K700" s="227"/>
      <c r="L700" s="232"/>
      <c r="M700" s="233"/>
      <c r="N700" s="234"/>
      <c r="O700" s="234"/>
      <c r="P700" s="234"/>
      <c r="Q700" s="234"/>
      <c r="R700" s="234"/>
      <c r="S700" s="234"/>
      <c r="T700" s="235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36" t="s">
        <v>144</v>
      </c>
      <c r="AU700" s="236" t="s">
        <v>79</v>
      </c>
      <c r="AV700" s="13" t="s">
        <v>79</v>
      </c>
      <c r="AW700" s="13" t="s">
        <v>31</v>
      </c>
      <c r="AX700" s="13" t="s">
        <v>69</v>
      </c>
      <c r="AY700" s="236" t="s">
        <v>125</v>
      </c>
    </row>
    <row r="701" s="13" customFormat="1">
      <c r="A701" s="13"/>
      <c r="B701" s="226"/>
      <c r="C701" s="227"/>
      <c r="D701" s="219" t="s">
        <v>144</v>
      </c>
      <c r="E701" s="228" t="s">
        <v>19</v>
      </c>
      <c r="F701" s="229" t="s">
        <v>1414</v>
      </c>
      <c r="G701" s="227"/>
      <c r="H701" s="230">
        <v>4.0800000000000001</v>
      </c>
      <c r="I701" s="231"/>
      <c r="J701" s="227"/>
      <c r="K701" s="227"/>
      <c r="L701" s="232"/>
      <c r="M701" s="233"/>
      <c r="N701" s="234"/>
      <c r="O701" s="234"/>
      <c r="P701" s="234"/>
      <c r="Q701" s="234"/>
      <c r="R701" s="234"/>
      <c r="S701" s="234"/>
      <c r="T701" s="235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36" t="s">
        <v>144</v>
      </c>
      <c r="AU701" s="236" t="s">
        <v>79</v>
      </c>
      <c r="AV701" s="13" t="s">
        <v>79</v>
      </c>
      <c r="AW701" s="13" t="s">
        <v>31</v>
      </c>
      <c r="AX701" s="13" t="s">
        <v>69</v>
      </c>
      <c r="AY701" s="236" t="s">
        <v>125</v>
      </c>
    </row>
    <row r="702" s="13" customFormat="1">
      <c r="A702" s="13"/>
      <c r="B702" s="226"/>
      <c r="C702" s="227"/>
      <c r="D702" s="219" t="s">
        <v>144</v>
      </c>
      <c r="E702" s="228" t="s">
        <v>19</v>
      </c>
      <c r="F702" s="229" t="s">
        <v>1417</v>
      </c>
      <c r="G702" s="227"/>
      <c r="H702" s="230">
        <v>34.616</v>
      </c>
      <c r="I702" s="231"/>
      <c r="J702" s="227"/>
      <c r="K702" s="227"/>
      <c r="L702" s="232"/>
      <c r="M702" s="233"/>
      <c r="N702" s="234"/>
      <c r="O702" s="234"/>
      <c r="P702" s="234"/>
      <c r="Q702" s="234"/>
      <c r="R702" s="234"/>
      <c r="S702" s="234"/>
      <c r="T702" s="235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36" t="s">
        <v>144</v>
      </c>
      <c r="AU702" s="236" t="s">
        <v>79</v>
      </c>
      <c r="AV702" s="13" t="s">
        <v>79</v>
      </c>
      <c r="AW702" s="13" t="s">
        <v>31</v>
      </c>
      <c r="AX702" s="13" t="s">
        <v>69</v>
      </c>
      <c r="AY702" s="236" t="s">
        <v>125</v>
      </c>
    </row>
    <row r="703" s="13" customFormat="1">
      <c r="A703" s="13"/>
      <c r="B703" s="226"/>
      <c r="C703" s="227"/>
      <c r="D703" s="219" t="s">
        <v>144</v>
      </c>
      <c r="E703" s="228" t="s">
        <v>19</v>
      </c>
      <c r="F703" s="229" t="s">
        <v>1481</v>
      </c>
      <c r="G703" s="227"/>
      <c r="H703" s="230">
        <v>34.036000000000001</v>
      </c>
      <c r="I703" s="231"/>
      <c r="J703" s="227"/>
      <c r="K703" s="227"/>
      <c r="L703" s="232"/>
      <c r="M703" s="233"/>
      <c r="N703" s="234"/>
      <c r="O703" s="234"/>
      <c r="P703" s="234"/>
      <c r="Q703" s="234"/>
      <c r="R703" s="234"/>
      <c r="S703" s="234"/>
      <c r="T703" s="235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36" t="s">
        <v>144</v>
      </c>
      <c r="AU703" s="236" t="s">
        <v>79</v>
      </c>
      <c r="AV703" s="13" t="s">
        <v>79</v>
      </c>
      <c r="AW703" s="13" t="s">
        <v>31</v>
      </c>
      <c r="AX703" s="13" t="s">
        <v>69</v>
      </c>
      <c r="AY703" s="236" t="s">
        <v>125</v>
      </c>
    </row>
    <row r="704" s="14" customFormat="1">
      <c r="A704" s="14"/>
      <c r="B704" s="237"/>
      <c r="C704" s="238"/>
      <c r="D704" s="219" t="s">
        <v>144</v>
      </c>
      <c r="E704" s="239" t="s">
        <v>19</v>
      </c>
      <c r="F704" s="240" t="s">
        <v>166</v>
      </c>
      <c r="G704" s="238"/>
      <c r="H704" s="241">
        <v>76.811999999999998</v>
      </c>
      <c r="I704" s="242"/>
      <c r="J704" s="238"/>
      <c r="K704" s="238"/>
      <c r="L704" s="243"/>
      <c r="M704" s="244"/>
      <c r="N704" s="245"/>
      <c r="O704" s="245"/>
      <c r="P704" s="245"/>
      <c r="Q704" s="245"/>
      <c r="R704" s="245"/>
      <c r="S704" s="245"/>
      <c r="T704" s="246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47" t="s">
        <v>144</v>
      </c>
      <c r="AU704" s="247" t="s">
        <v>79</v>
      </c>
      <c r="AV704" s="14" t="s">
        <v>132</v>
      </c>
      <c r="AW704" s="14" t="s">
        <v>31</v>
      </c>
      <c r="AX704" s="14" t="s">
        <v>77</v>
      </c>
      <c r="AY704" s="247" t="s">
        <v>125</v>
      </c>
    </row>
    <row r="705" s="2" customFormat="1" ht="24.15" customHeight="1">
      <c r="A705" s="39"/>
      <c r="B705" s="40"/>
      <c r="C705" s="248" t="s">
        <v>1482</v>
      </c>
      <c r="D705" s="248" t="s">
        <v>292</v>
      </c>
      <c r="E705" s="249" t="s">
        <v>1466</v>
      </c>
      <c r="F705" s="250" t="s">
        <v>1467</v>
      </c>
      <c r="G705" s="251" t="s">
        <v>130</v>
      </c>
      <c r="H705" s="252">
        <v>92.174000000000007</v>
      </c>
      <c r="I705" s="253"/>
      <c r="J705" s="254">
        <f>ROUND(I705*H705,2)</f>
        <v>0</v>
      </c>
      <c r="K705" s="250" t="s">
        <v>131</v>
      </c>
      <c r="L705" s="255"/>
      <c r="M705" s="256" t="s">
        <v>19</v>
      </c>
      <c r="N705" s="257" t="s">
        <v>40</v>
      </c>
      <c r="O705" s="85"/>
      <c r="P705" s="215">
        <f>O705*H705</f>
        <v>0</v>
      </c>
      <c r="Q705" s="215">
        <v>0.0064000000000000003</v>
      </c>
      <c r="R705" s="215">
        <f>Q705*H705</f>
        <v>0.58991360000000004</v>
      </c>
      <c r="S705" s="215">
        <v>0</v>
      </c>
      <c r="T705" s="216">
        <f>S705*H705</f>
        <v>0</v>
      </c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  <c r="AR705" s="217" t="s">
        <v>364</v>
      </c>
      <c r="AT705" s="217" t="s">
        <v>292</v>
      </c>
      <c r="AU705" s="217" t="s">
        <v>79</v>
      </c>
      <c r="AY705" s="18" t="s">
        <v>125</v>
      </c>
      <c r="BE705" s="218">
        <f>IF(N705="základní",J705,0)</f>
        <v>0</v>
      </c>
      <c r="BF705" s="218">
        <f>IF(N705="snížená",J705,0)</f>
        <v>0</v>
      </c>
      <c r="BG705" s="218">
        <f>IF(N705="zákl. přenesená",J705,0)</f>
        <v>0</v>
      </c>
      <c r="BH705" s="218">
        <f>IF(N705="sníž. přenesená",J705,0)</f>
        <v>0</v>
      </c>
      <c r="BI705" s="218">
        <f>IF(N705="nulová",J705,0)</f>
        <v>0</v>
      </c>
      <c r="BJ705" s="18" t="s">
        <v>77</v>
      </c>
      <c r="BK705" s="218">
        <f>ROUND(I705*H705,2)</f>
        <v>0</v>
      </c>
      <c r="BL705" s="18" t="s">
        <v>246</v>
      </c>
      <c r="BM705" s="217" t="s">
        <v>1483</v>
      </c>
    </row>
    <row r="706" s="2" customFormat="1">
      <c r="A706" s="39"/>
      <c r="B706" s="40"/>
      <c r="C706" s="41"/>
      <c r="D706" s="219" t="s">
        <v>134</v>
      </c>
      <c r="E706" s="41"/>
      <c r="F706" s="220" t="s">
        <v>1467</v>
      </c>
      <c r="G706" s="41"/>
      <c r="H706" s="41"/>
      <c r="I706" s="221"/>
      <c r="J706" s="41"/>
      <c r="K706" s="41"/>
      <c r="L706" s="45"/>
      <c r="M706" s="222"/>
      <c r="N706" s="223"/>
      <c r="O706" s="85"/>
      <c r="P706" s="85"/>
      <c r="Q706" s="85"/>
      <c r="R706" s="85"/>
      <c r="S706" s="85"/>
      <c r="T706" s="86"/>
      <c r="U706" s="39"/>
      <c r="V706" s="39"/>
      <c r="W706" s="39"/>
      <c r="X706" s="39"/>
      <c r="Y706" s="39"/>
      <c r="Z706" s="39"/>
      <c r="AA706" s="39"/>
      <c r="AB706" s="39"/>
      <c r="AC706" s="39"/>
      <c r="AD706" s="39"/>
      <c r="AE706" s="39"/>
      <c r="AT706" s="18" t="s">
        <v>134</v>
      </c>
      <c r="AU706" s="18" t="s">
        <v>79</v>
      </c>
    </row>
    <row r="707" s="13" customFormat="1">
      <c r="A707" s="13"/>
      <c r="B707" s="226"/>
      <c r="C707" s="227"/>
      <c r="D707" s="219" t="s">
        <v>144</v>
      </c>
      <c r="E707" s="228" t="s">
        <v>19</v>
      </c>
      <c r="F707" s="229" t="s">
        <v>1484</v>
      </c>
      <c r="G707" s="227"/>
      <c r="H707" s="230">
        <v>92.174000000000007</v>
      </c>
      <c r="I707" s="231"/>
      <c r="J707" s="227"/>
      <c r="K707" s="227"/>
      <c r="L707" s="232"/>
      <c r="M707" s="233"/>
      <c r="N707" s="234"/>
      <c r="O707" s="234"/>
      <c r="P707" s="234"/>
      <c r="Q707" s="234"/>
      <c r="R707" s="234"/>
      <c r="S707" s="234"/>
      <c r="T707" s="235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36" t="s">
        <v>144</v>
      </c>
      <c r="AU707" s="236" t="s">
        <v>79</v>
      </c>
      <c r="AV707" s="13" t="s">
        <v>79</v>
      </c>
      <c r="AW707" s="13" t="s">
        <v>31</v>
      </c>
      <c r="AX707" s="13" t="s">
        <v>77</v>
      </c>
      <c r="AY707" s="236" t="s">
        <v>125</v>
      </c>
    </row>
    <row r="708" s="2" customFormat="1" ht="16.5" customHeight="1">
      <c r="A708" s="39"/>
      <c r="B708" s="40"/>
      <c r="C708" s="206" t="s">
        <v>1485</v>
      </c>
      <c r="D708" s="206" t="s">
        <v>127</v>
      </c>
      <c r="E708" s="207" t="s">
        <v>1486</v>
      </c>
      <c r="F708" s="208" t="s">
        <v>1487</v>
      </c>
      <c r="G708" s="209" t="s">
        <v>130</v>
      </c>
      <c r="H708" s="210">
        <v>65.599999999999994</v>
      </c>
      <c r="I708" s="211"/>
      <c r="J708" s="212">
        <f>ROUND(I708*H708,2)</f>
        <v>0</v>
      </c>
      <c r="K708" s="208" t="s">
        <v>131</v>
      </c>
      <c r="L708" s="45"/>
      <c r="M708" s="213" t="s">
        <v>19</v>
      </c>
      <c r="N708" s="214" t="s">
        <v>40</v>
      </c>
      <c r="O708" s="85"/>
      <c r="P708" s="215">
        <f>O708*H708</f>
        <v>0</v>
      </c>
      <c r="Q708" s="215">
        <v>0.00038000000000000002</v>
      </c>
      <c r="R708" s="215">
        <f>Q708*H708</f>
        <v>0.024927999999999999</v>
      </c>
      <c r="S708" s="215">
        <v>0</v>
      </c>
      <c r="T708" s="216">
        <f>S708*H708</f>
        <v>0</v>
      </c>
      <c r="U708" s="39"/>
      <c r="V708" s="39"/>
      <c r="W708" s="39"/>
      <c r="X708" s="39"/>
      <c r="Y708" s="39"/>
      <c r="Z708" s="39"/>
      <c r="AA708" s="39"/>
      <c r="AB708" s="39"/>
      <c r="AC708" s="39"/>
      <c r="AD708" s="39"/>
      <c r="AE708" s="39"/>
      <c r="AR708" s="217" t="s">
        <v>246</v>
      </c>
      <c r="AT708" s="217" t="s">
        <v>127</v>
      </c>
      <c r="AU708" s="217" t="s">
        <v>79</v>
      </c>
      <c r="AY708" s="18" t="s">
        <v>125</v>
      </c>
      <c r="BE708" s="218">
        <f>IF(N708="základní",J708,0)</f>
        <v>0</v>
      </c>
      <c r="BF708" s="218">
        <f>IF(N708="snížená",J708,0)</f>
        <v>0</v>
      </c>
      <c r="BG708" s="218">
        <f>IF(N708="zákl. přenesená",J708,0)</f>
        <v>0</v>
      </c>
      <c r="BH708" s="218">
        <f>IF(N708="sníž. přenesená",J708,0)</f>
        <v>0</v>
      </c>
      <c r="BI708" s="218">
        <f>IF(N708="nulová",J708,0)</f>
        <v>0</v>
      </c>
      <c r="BJ708" s="18" t="s">
        <v>77</v>
      </c>
      <c r="BK708" s="218">
        <f>ROUND(I708*H708,2)</f>
        <v>0</v>
      </c>
      <c r="BL708" s="18" t="s">
        <v>246</v>
      </c>
      <c r="BM708" s="217" t="s">
        <v>1488</v>
      </c>
    </row>
    <row r="709" s="2" customFormat="1">
      <c r="A709" s="39"/>
      <c r="B709" s="40"/>
      <c r="C709" s="41"/>
      <c r="D709" s="219" t="s">
        <v>134</v>
      </c>
      <c r="E709" s="41"/>
      <c r="F709" s="220" t="s">
        <v>1489</v>
      </c>
      <c r="G709" s="41"/>
      <c r="H709" s="41"/>
      <c r="I709" s="221"/>
      <c r="J709" s="41"/>
      <c r="K709" s="41"/>
      <c r="L709" s="45"/>
      <c r="M709" s="222"/>
      <c r="N709" s="223"/>
      <c r="O709" s="85"/>
      <c r="P709" s="85"/>
      <c r="Q709" s="85"/>
      <c r="R709" s="85"/>
      <c r="S709" s="85"/>
      <c r="T709" s="86"/>
      <c r="U709" s="39"/>
      <c r="V709" s="39"/>
      <c r="W709" s="39"/>
      <c r="X709" s="39"/>
      <c r="Y709" s="39"/>
      <c r="Z709" s="39"/>
      <c r="AA709" s="39"/>
      <c r="AB709" s="39"/>
      <c r="AC709" s="39"/>
      <c r="AD709" s="39"/>
      <c r="AE709" s="39"/>
      <c r="AT709" s="18" t="s">
        <v>134</v>
      </c>
      <c r="AU709" s="18" t="s">
        <v>79</v>
      </c>
    </row>
    <row r="710" s="2" customFormat="1">
      <c r="A710" s="39"/>
      <c r="B710" s="40"/>
      <c r="C710" s="41"/>
      <c r="D710" s="224" t="s">
        <v>136</v>
      </c>
      <c r="E710" s="41"/>
      <c r="F710" s="225" t="s">
        <v>1490</v>
      </c>
      <c r="G710" s="41"/>
      <c r="H710" s="41"/>
      <c r="I710" s="221"/>
      <c r="J710" s="41"/>
      <c r="K710" s="41"/>
      <c r="L710" s="45"/>
      <c r="M710" s="222"/>
      <c r="N710" s="223"/>
      <c r="O710" s="85"/>
      <c r="P710" s="85"/>
      <c r="Q710" s="85"/>
      <c r="R710" s="85"/>
      <c r="S710" s="85"/>
      <c r="T710" s="86"/>
      <c r="U710" s="39"/>
      <c r="V710" s="39"/>
      <c r="W710" s="39"/>
      <c r="X710" s="39"/>
      <c r="Y710" s="39"/>
      <c r="Z710" s="39"/>
      <c r="AA710" s="39"/>
      <c r="AB710" s="39"/>
      <c r="AC710" s="39"/>
      <c r="AD710" s="39"/>
      <c r="AE710" s="39"/>
      <c r="AT710" s="18" t="s">
        <v>136</v>
      </c>
      <c r="AU710" s="18" t="s">
        <v>79</v>
      </c>
    </row>
    <row r="711" s="13" customFormat="1">
      <c r="A711" s="13"/>
      <c r="B711" s="226"/>
      <c r="C711" s="227"/>
      <c r="D711" s="219" t="s">
        <v>144</v>
      </c>
      <c r="E711" s="228" t="s">
        <v>19</v>
      </c>
      <c r="F711" s="229" t="s">
        <v>1491</v>
      </c>
      <c r="G711" s="227"/>
      <c r="H711" s="230">
        <v>57.399999999999999</v>
      </c>
      <c r="I711" s="231"/>
      <c r="J711" s="227"/>
      <c r="K711" s="227"/>
      <c r="L711" s="232"/>
      <c r="M711" s="233"/>
      <c r="N711" s="234"/>
      <c r="O711" s="234"/>
      <c r="P711" s="234"/>
      <c r="Q711" s="234"/>
      <c r="R711" s="234"/>
      <c r="S711" s="234"/>
      <c r="T711" s="235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36" t="s">
        <v>144</v>
      </c>
      <c r="AU711" s="236" t="s">
        <v>79</v>
      </c>
      <c r="AV711" s="13" t="s">
        <v>79</v>
      </c>
      <c r="AW711" s="13" t="s">
        <v>31</v>
      </c>
      <c r="AX711" s="13" t="s">
        <v>69</v>
      </c>
      <c r="AY711" s="236" t="s">
        <v>125</v>
      </c>
    </row>
    <row r="712" s="13" customFormat="1">
      <c r="A712" s="13"/>
      <c r="B712" s="226"/>
      <c r="C712" s="227"/>
      <c r="D712" s="219" t="s">
        <v>144</v>
      </c>
      <c r="E712" s="228" t="s">
        <v>19</v>
      </c>
      <c r="F712" s="229" t="s">
        <v>1492</v>
      </c>
      <c r="G712" s="227"/>
      <c r="H712" s="230">
        <v>8.1999999999999993</v>
      </c>
      <c r="I712" s="231"/>
      <c r="J712" s="227"/>
      <c r="K712" s="227"/>
      <c r="L712" s="232"/>
      <c r="M712" s="233"/>
      <c r="N712" s="234"/>
      <c r="O712" s="234"/>
      <c r="P712" s="234"/>
      <c r="Q712" s="234"/>
      <c r="R712" s="234"/>
      <c r="S712" s="234"/>
      <c r="T712" s="235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36" t="s">
        <v>144</v>
      </c>
      <c r="AU712" s="236" t="s">
        <v>79</v>
      </c>
      <c r="AV712" s="13" t="s">
        <v>79</v>
      </c>
      <c r="AW712" s="13" t="s">
        <v>31</v>
      </c>
      <c r="AX712" s="13" t="s">
        <v>69</v>
      </c>
      <c r="AY712" s="236" t="s">
        <v>125</v>
      </c>
    </row>
    <row r="713" s="14" customFormat="1">
      <c r="A713" s="14"/>
      <c r="B713" s="237"/>
      <c r="C713" s="238"/>
      <c r="D713" s="219" t="s">
        <v>144</v>
      </c>
      <c r="E713" s="239" t="s">
        <v>19</v>
      </c>
      <c r="F713" s="240" t="s">
        <v>166</v>
      </c>
      <c r="G713" s="238"/>
      <c r="H713" s="241">
        <v>65.599999999999994</v>
      </c>
      <c r="I713" s="242"/>
      <c r="J713" s="238"/>
      <c r="K713" s="238"/>
      <c r="L713" s="243"/>
      <c r="M713" s="244"/>
      <c r="N713" s="245"/>
      <c r="O713" s="245"/>
      <c r="P713" s="245"/>
      <c r="Q713" s="245"/>
      <c r="R713" s="245"/>
      <c r="S713" s="245"/>
      <c r="T713" s="246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47" t="s">
        <v>144</v>
      </c>
      <c r="AU713" s="247" t="s">
        <v>79</v>
      </c>
      <c r="AV713" s="14" t="s">
        <v>132</v>
      </c>
      <c r="AW713" s="14" t="s">
        <v>31</v>
      </c>
      <c r="AX713" s="14" t="s">
        <v>77</v>
      </c>
      <c r="AY713" s="247" t="s">
        <v>125</v>
      </c>
    </row>
    <row r="714" s="2" customFormat="1" ht="24.15" customHeight="1">
      <c r="A714" s="39"/>
      <c r="B714" s="40"/>
      <c r="C714" s="248" t="s">
        <v>1493</v>
      </c>
      <c r="D714" s="248" t="s">
        <v>292</v>
      </c>
      <c r="E714" s="249" t="s">
        <v>1466</v>
      </c>
      <c r="F714" s="250" t="s">
        <v>1467</v>
      </c>
      <c r="G714" s="251" t="s">
        <v>130</v>
      </c>
      <c r="H714" s="252">
        <v>66.010000000000005</v>
      </c>
      <c r="I714" s="253"/>
      <c r="J714" s="254">
        <f>ROUND(I714*H714,2)</f>
        <v>0</v>
      </c>
      <c r="K714" s="250" t="s">
        <v>131</v>
      </c>
      <c r="L714" s="255"/>
      <c r="M714" s="256" t="s">
        <v>19</v>
      </c>
      <c r="N714" s="257" t="s">
        <v>40</v>
      </c>
      <c r="O714" s="85"/>
      <c r="P714" s="215">
        <f>O714*H714</f>
        <v>0</v>
      </c>
      <c r="Q714" s="215">
        <v>0.0064000000000000003</v>
      </c>
      <c r="R714" s="215">
        <f>Q714*H714</f>
        <v>0.42246400000000006</v>
      </c>
      <c r="S714" s="215">
        <v>0</v>
      </c>
      <c r="T714" s="216">
        <f>S714*H714</f>
        <v>0</v>
      </c>
      <c r="U714" s="39"/>
      <c r="V714" s="39"/>
      <c r="W714" s="39"/>
      <c r="X714" s="39"/>
      <c r="Y714" s="39"/>
      <c r="Z714" s="39"/>
      <c r="AA714" s="39"/>
      <c r="AB714" s="39"/>
      <c r="AC714" s="39"/>
      <c r="AD714" s="39"/>
      <c r="AE714" s="39"/>
      <c r="AR714" s="217" t="s">
        <v>364</v>
      </c>
      <c r="AT714" s="217" t="s">
        <v>292</v>
      </c>
      <c r="AU714" s="217" t="s">
        <v>79</v>
      </c>
      <c r="AY714" s="18" t="s">
        <v>125</v>
      </c>
      <c r="BE714" s="218">
        <f>IF(N714="základní",J714,0)</f>
        <v>0</v>
      </c>
      <c r="BF714" s="218">
        <f>IF(N714="snížená",J714,0)</f>
        <v>0</v>
      </c>
      <c r="BG714" s="218">
        <f>IF(N714="zákl. přenesená",J714,0)</f>
        <v>0</v>
      </c>
      <c r="BH714" s="218">
        <f>IF(N714="sníž. přenesená",J714,0)</f>
        <v>0</v>
      </c>
      <c r="BI714" s="218">
        <f>IF(N714="nulová",J714,0)</f>
        <v>0</v>
      </c>
      <c r="BJ714" s="18" t="s">
        <v>77</v>
      </c>
      <c r="BK714" s="218">
        <f>ROUND(I714*H714,2)</f>
        <v>0</v>
      </c>
      <c r="BL714" s="18" t="s">
        <v>246</v>
      </c>
      <c r="BM714" s="217" t="s">
        <v>1494</v>
      </c>
    </row>
    <row r="715" s="2" customFormat="1">
      <c r="A715" s="39"/>
      <c r="B715" s="40"/>
      <c r="C715" s="41"/>
      <c r="D715" s="219" t="s">
        <v>134</v>
      </c>
      <c r="E715" s="41"/>
      <c r="F715" s="220" t="s">
        <v>1467</v>
      </c>
      <c r="G715" s="41"/>
      <c r="H715" s="41"/>
      <c r="I715" s="221"/>
      <c r="J715" s="41"/>
      <c r="K715" s="41"/>
      <c r="L715" s="45"/>
      <c r="M715" s="222"/>
      <c r="N715" s="223"/>
      <c r="O715" s="85"/>
      <c r="P715" s="85"/>
      <c r="Q715" s="85"/>
      <c r="R715" s="85"/>
      <c r="S715" s="85"/>
      <c r="T715" s="86"/>
      <c r="U715" s="39"/>
      <c r="V715" s="39"/>
      <c r="W715" s="39"/>
      <c r="X715" s="39"/>
      <c r="Y715" s="39"/>
      <c r="Z715" s="39"/>
      <c r="AA715" s="39"/>
      <c r="AB715" s="39"/>
      <c r="AC715" s="39"/>
      <c r="AD715" s="39"/>
      <c r="AE715" s="39"/>
      <c r="AT715" s="18" t="s">
        <v>134</v>
      </c>
      <c r="AU715" s="18" t="s">
        <v>79</v>
      </c>
    </row>
    <row r="716" s="13" customFormat="1">
      <c r="A716" s="13"/>
      <c r="B716" s="226"/>
      <c r="C716" s="227"/>
      <c r="D716" s="219" t="s">
        <v>144</v>
      </c>
      <c r="E716" s="228" t="s">
        <v>19</v>
      </c>
      <c r="F716" s="229" t="s">
        <v>1495</v>
      </c>
      <c r="G716" s="227"/>
      <c r="H716" s="230">
        <v>66.010000000000005</v>
      </c>
      <c r="I716" s="231"/>
      <c r="J716" s="227"/>
      <c r="K716" s="227"/>
      <c r="L716" s="232"/>
      <c r="M716" s="233"/>
      <c r="N716" s="234"/>
      <c r="O716" s="234"/>
      <c r="P716" s="234"/>
      <c r="Q716" s="234"/>
      <c r="R716" s="234"/>
      <c r="S716" s="234"/>
      <c r="T716" s="235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36" t="s">
        <v>144</v>
      </c>
      <c r="AU716" s="236" t="s">
        <v>79</v>
      </c>
      <c r="AV716" s="13" t="s">
        <v>79</v>
      </c>
      <c r="AW716" s="13" t="s">
        <v>31</v>
      </c>
      <c r="AX716" s="13" t="s">
        <v>77</v>
      </c>
      <c r="AY716" s="236" t="s">
        <v>125</v>
      </c>
    </row>
    <row r="717" s="2" customFormat="1" ht="24.15" customHeight="1">
      <c r="A717" s="39"/>
      <c r="B717" s="40"/>
      <c r="C717" s="248" t="s">
        <v>1496</v>
      </c>
      <c r="D717" s="248" t="s">
        <v>292</v>
      </c>
      <c r="E717" s="249" t="s">
        <v>1497</v>
      </c>
      <c r="F717" s="250" t="s">
        <v>1498</v>
      </c>
      <c r="G717" s="251" t="s">
        <v>130</v>
      </c>
      <c r="H717" s="252">
        <v>9.4299999999999997</v>
      </c>
      <c r="I717" s="253"/>
      <c r="J717" s="254">
        <f>ROUND(I717*H717,2)</f>
        <v>0</v>
      </c>
      <c r="K717" s="250" t="s">
        <v>131</v>
      </c>
      <c r="L717" s="255"/>
      <c r="M717" s="256" t="s">
        <v>19</v>
      </c>
      <c r="N717" s="257" t="s">
        <v>40</v>
      </c>
      <c r="O717" s="85"/>
      <c r="P717" s="215">
        <f>O717*H717</f>
        <v>0</v>
      </c>
      <c r="Q717" s="215">
        <v>0.0050000000000000001</v>
      </c>
      <c r="R717" s="215">
        <f>Q717*H717</f>
        <v>0.047149999999999997</v>
      </c>
      <c r="S717" s="215">
        <v>0</v>
      </c>
      <c r="T717" s="216">
        <f>S717*H717</f>
        <v>0</v>
      </c>
      <c r="U717" s="39"/>
      <c r="V717" s="39"/>
      <c r="W717" s="39"/>
      <c r="X717" s="39"/>
      <c r="Y717" s="39"/>
      <c r="Z717" s="39"/>
      <c r="AA717" s="39"/>
      <c r="AB717" s="39"/>
      <c r="AC717" s="39"/>
      <c r="AD717" s="39"/>
      <c r="AE717" s="39"/>
      <c r="AR717" s="217" t="s">
        <v>364</v>
      </c>
      <c r="AT717" s="217" t="s">
        <v>292</v>
      </c>
      <c r="AU717" s="217" t="s">
        <v>79</v>
      </c>
      <c r="AY717" s="18" t="s">
        <v>125</v>
      </c>
      <c r="BE717" s="218">
        <f>IF(N717="základní",J717,0)</f>
        <v>0</v>
      </c>
      <c r="BF717" s="218">
        <f>IF(N717="snížená",J717,0)</f>
        <v>0</v>
      </c>
      <c r="BG717" s="218">
        <f>IF(N717="zákl. přenesená",J717,0)</f>
        <v>0</v>
      </c>
      <c r="BH717" s="218">
        <f>IF(N717="sníž. přenesená",J717,0)</f>
        <v>0</v>
      </c>
      <c r="BI717" s="218">
        <f>IF(N717="nulová",J717,0)</f>
        <v>0</v>
      </c>
      <c r="BJ717" s="18" t="s">
        <v>77</v>
      </c>
      <c r="BK717" s="218">
        <f>ROUND(I717*H717,2)</f>
        <v>0</v>
      </c>
      <c r="BL717" s="18" t="s">
        <v>246</v>
      </c>
      <c r="BM717" s="217" t="s">
        <v>1499</v>
      </c>
    </row>
    <row r="718" s="2" customFormat="1">
      <c r="A718" s="39"/>
      <c r="B718" s="40"/>
      <c r="C718" s="41"/>
      <c r="D718" s="219" t="s">
        <v>134</v>
      </c>
      <c r="E718" s="41"/>
      <c r="F718" s="220" t="s">
        <v>1498</v>
      </c>
      <c r="G718" s="41"/>
      <c r="H718" s="41"/>
      <c r="I718" s="221"/>
      <c r="J718" s="41"/>
      <c r="K718" s="41"/>
      <c r="L718" s="45"/>
      <c r="M718" s="222"/>
      <c r="N718" s="223"/>
      <c r="O718" s="85"/>
      <c r="P718" s="85"/>
      <c r="Q718" s="85"/>
      <c r="R718" s="85"/>
      <c r="S718" s="85"/>
      <c r="T718" s="86"/>
      <c r="U718" s="39"/>
      <c r="V718" s="39"/>
      <c r="W718" s="39"/>
      <c r="X718" s="39"/>
      <c r="Y718" s="39"/>
      <c r="Z718" s="39"/>
      <c r="AA718" s="39"/>
      <c r="AB718" s="39"/>
      <c r="AC718" s="39"/>
      <c r="AD718" s="39"/>
      <c r="AE718" s="39"/>
      <c r="AT718" s="18" t="s">
        <v>134</v>
      </c>
      <c r="AU718" s="18" t="s">
        <v>79</v>
      </c>
    </row>
    <row r="719" s="13" customFormat="1">
      <c r="A719" s="13"/>
      <c r="B719" s="226"/>
      <c r="C719" s="227"/>
      <c r="D719" s="219" t="s">
        <v>144</v>
      </c>
      <c r="E719" s="228" t="s">
        <v>19</v>
      </c>
      <c r="F719" s="229" t="s">
        <v>1500</v>
      </c>
      <c r="G719" s="227"/>
      <c r="H719" s="230">
        <v>9.4299999999999997</v>
      </c>
      <c r="I719" s="231"/>
      <c r="J719" s="227"/>
      <c r="K719" s="227"/>
      <c r="L719" s="232"/>
      <c r="M719" s="233"/>
      <c r="N719" s="234"/>
      <c r="O719" s="234"/>
      <c r="P719" s="234"/>
      <c r="Q719" s="234"/>
      <c r="R719" s="234"/>
      <c r="S719" s="234"/>
      <c r="T719" s="235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36" t="s">
        <v>144</v>
      </c>
      <c r="AU719" s="236" t="s">
        <v>79</v>
      </c>
      <c r="AV719" s="13" t="s">
        <v>79</v>
      </c>
      <c r="AW719" s="13" t="s">
        <v>31</v>
      </c>
      <c r="AX719" s="13" t="s">
        <v>77</v>
      </c>
      <c r="AY719" s="236" t="s">
        <v>125</v>
      </c>
    </row>
    <row r="720" s="2" customFormat="1" ht="16.5" customHeight="1">
      <c r="A720" s="39"/>
      <c r="B720" s="40"/>
      <c r="C720" s="206" t="s">
        <v>1501</v>
      </c>
      <c r="D720" s="206" t="s">
        <v>127</v>
      </c>
      <c r="E720" s="207" t="s">
        <v>1502</v>
      </c>
      <c r="F720" s="208" t="s">
        <v>1503</v>
      </c>
      <c r="G720" s="209" t="s">
        <v>130</v>
      </c>
      <c r="H720" s="210">
        <v>114.8</v>
      </c>
      <c r="I720" s="211"/>
      <c r="J720" s="212">
        <f>ROUND(I720*H720,2)</f>
        <v>0</v>
      </c>
      <c r="K720" s="208" t="s">
        <v>131</v>
      </c>
      <c r="L720" s="45"/>
      <c r="M720" s="213" t="s">
        <v>19</v>
      </c>
      <c r="N720" s="214" t="s">
        <v>40</v>
      </c>
      <c r="O720" s="85"/>
      <c r="P720" s="215">
        <f>O720*H720</f>
        <v>0</v>
      </c>
      <c r="Q720" s="215">
        <v>0.00010000000000000001</v>
      </c>
      <c r="R720" s="215">
        <f>Q720*H720</f>
        <v>0.011480000000000001</v>
      </c>
      <c r="S720" s="215">
        <v>0</v>
      </c>
      <c r="T720" s="216">
        <f>S720*H720</f>
        <v>0</v>
      </c>
      <c r="U720" s="39"/>
      <c r="V720" s="39"/>
      <c r="W720" s="39"/>
      <c r="X720" s="39"/>
      <c r="Y720" s="39"/>
      <c r="Z720" s="39"/>
      <c r="AA720" s="39"/>
      <c r="AB720" s="39"/>
      <c r="AC720" s="39"/>
      <c r="AD720" s="39"/>
      <c r="AE720" s="39"/>
      <c r="AR720" s="217" t="s">
        <v>246</v>
      </c>
      <c r="AT720" s="217" t="s">
        <v>127</v>
      </c>
      <c r="AU720" s="217" t="s">
        <v>79</v>
      </c>
      <c r="AY720" s="18" t="s">
        <v>125</v>
      </c>
      <c r="BE720" s="218">
        <f>IF(N720="základní",J720,0)</f>
        <v>0</v>
      </c>
      <c r="BF720" s="218">
        <f>IF(N720="snížená",J720,0)</f>
        <v>0</v>
      </c>
      <c r="BG720" s="218">
        <f>IF(N720="zákl. přenesená",J720,0)</f>
        <v>0</v>
      </c>
      <c r="BH720" s="218">
        <f>IF(N720="sníž. přenesená",J720,0)</f>
        <v>0</v>
      </c>
      <c r="BI720" s="218">
        <f>IF(N720="nulová",J720,0)</f>
        <v>0</v>
      </c>
      <c r="BJ720" s="18" t="s">
        <v>77</v>
      </c>
      <c r="BK720" s="218">
        <f>ROUND(I720*H720,2)</f>
        <v>0</v>
      </c>
      <c r="BL720" s="18" t="s">
        <v>246</v>
      </c>
      <c r="BM720" s="217" t="s">
        <v>1504</v>
      </c>
    </row>
    <row r="721" s="2" customFormat="1">
      <c r="A721" s="39"/>
      <c r="B721" s="40"/>
      <c r="C721" s="41"/>
      <c r="D721" s="219" t="s">
        <v>134</v>
      </c>
      <c r="E721" s="41"/>
      <c r="F721" s="220" t="s">
        <v>1505</v>
      </c>
      <c r="G721" s="41"/>
      <c r="H721" s="41"/>
      <c r="I721" s="221"/>
      <c r="J721" s="41"/>
      <c r="K721" s="41"/>
      <c r="L721" s="45"/>
      <c r="M721" s="222"/>
      <c r="N721" s="223"/>
      <c r="O721" s="85"/>
      <c r="P721" s="85"/>
      <c r="Q721" s="85"/>
      <c r="R721" s="85"/>
      <c r="S721" s="85"/>
      <c r="T721" s="86"/>
      <c r="U721" s="39"/>
      <c r="V721" s="39"/>
      <c r="W721" s="39"/>
      <c r="X721" s="39"/>
      <c r="Y721" s="39"/>
      <c r="Z721" s="39"/>
      <c r="AA721" s="39"/>
      <c r="AB721" s="39"/>
      <c r="AC721" s="39"/>
      <c r="AD721" s="39"/>
      <c r="AE721" s="39"/>
      <c r="AT721" s="18" t="s">
        <v>134</v>
      </c>
      <c r="AU721" s="18" t="s">
        <v>79</v>
      </c>
    </row>
    <row r="722" s="2" customFormat="1">
      <c r="A722" s="39"/>
      <c r="B722" s="40"/>
      <c r="C722" s="41"/>
      <c r="D722" s="224" t="s">
        <v>136</v>
      </c>
      <c r="E722" s="41"/>
      <c r="F722" s="225" t="s">
        <v>1506</v>
      </c>
      <c r="G722" s="41"/>
      <c r="H722" s="41"/>
      <c r="I722" s="221"/>
      <c r="J722" s="41"/>
      <c r="K722" s="41"/>
      <c r="L722" s="45"/>
      <c r="M722" s="222"/>
      <c r="N722" s="223"/>
      <c r="O722" s="85"/>
      <c r="P722" s="85"/>
      <c r="Q722" s="85"/>
      <c r="R722" s="85"/>
      <c r="S722" s="85"/>
      <c r="T722" s="86"/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T722" s="18" t="s">
        <v>136</v>
      </c>
      <c r="AU722" s="18" t="s">
        <v>79</v>
      </c>
    </row>
    <row r="723" s="13" customFormat="1">
      <c r="A723" s="13"/>
      <c r="B723" s="226"/>
      <c r="C723" s="227"/>
      <c r="D723" s="219" t="s">
        <v>144</v>
      </c>
      <c r="E723" s="228" t="s">
        <v>19</v>
      </c>
      <c r="F723" s="229" t="s">
        <v>1507</v>
      </c>
      <c r="G723" s="227"/>
      <c r="H723" s="230">
        <v>114.8</v>
      </c>
      <c r="I723" s="231"/>
      <c r="J723" s="227"/>
      <c r="K723" s="227"/>
      <c r="L723" s="232"/>
      <c r="M723" s="233"/>
      <c r="N723" s="234"/>
      <c r="O723" s="234"/>
      <c r="P723" s="234"/>
      <c r="Q723" s="234"/>
      <c r="R723" s="234"/>
      <c r="S723" s="234"/>
      <c r="T723" s="235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36" t="s">
        <v>144</v>
      </c>
      <c r="AU723" s="236" t="s">
        <v>79</v>
      </c>
      <c r="AV723" s="13" t="s">
        <v>79</v>
      </c>
      <c r="AW723" s="13" t="s">
        <v>31</v>
      </c>
      <c r="AX723" s="13" t="s">
        <v>77</v>
      </c>
      <c r="AY723" s="236" t="s">
        <v>125</v>
      </c>
    </row>
    <row r="724" s="2" customFormat="1" ht="16.5" customHeight="1">
      <c r="A724" s="39"/>
      <c r="B724" s="40"/>
      <c r="C724" s="248" t="s">
        <v>1508</v>
      </c>
      <c r="D724" s="248" t="s">
        <v>292</v>
      </c>
      <c r="E724" s="249" t="s">
        <v>1509</v>
      </c>
      <c r="F724" s="250" t="s">
        <v>1510</v>
      </c>
      <c r="G724" s="251" t="s">
        <v>327</v>
      </c>
      <c r="H724" s="252">
        <v>7.3049999999999997</v>
      </c>
      <c r="I724" s="253"/>
      <c r="J724" s="254">
        <f>ROUND(I724*H724,2)</f>
        <v>0</v>
      </c>
      <c r="K724" s="250" t="s">
        <v>131</v>
      </c>
      <c r="L724" s="255"/>
      <c r="M724" s="256" t="s">
        <v>19</v>
      </c>
      <c r="N724" s="257" t="s">
        <v>40</v>
      </c>
      <c r="O724" s="85"/>
      <c r="P724" s="215">
        <f>O724*H724</f>
        <v>0</v>
      </c>
      <c r="Q724" s="215">
        <v>0.001</v>
      </c>
      <c r="R724" s="215">
        <f>Q724*H724</f>
        <v>0.0073049999999999999</v>
      </c>
      <c r="S724" s="215">
        <v>0</v>
      </c>
      <c r="T724" s="216">
        <f>S724*H724</f>
        <v>0</v>
      </c>
      <c r="U724" s="39"/>
      <c r="V724" s="39"/>
      <c r="W724" s="39"/>
      <c r="X724" s="39"/>
      <c r="Y724" s="39"/>
      <c r="Z724" s="39"/>
      <c r="AA724" s="39"/>
      <c r="AB724" s="39"/>
      <c r="AC724" s="39"/>
      <c r="AD724" s="39"/>
      <c r="AE724" s="39"/>
      <c r="AR724" s="217" t="s">
        <v>364</v>
      </c>
      <c r="AT724" s="217" t="s">
        <v>292</v>
      </c>
      <c r="AU724" s="217" t="s">
        <v>79</v>
      </c>
      <c r="AY724" s="18" t="s">
        <v>125</v>
      </c>
      <c r="BE724" s="218">
        <f>IF(N724="základní",J724,0)</f>
        <v>0</v>
      </c>
      <c r="BF724" s="218">
        <f>IF(N724="snížená",J724,0)</f>
        <v>0</v>
      </c>
      <c r="BG724" s="218">
        <f>IF(N724="zákl. přenesená",J724,0)</f>
        <v>0</v>
      </c>
      <c r="BH724" s="218">
        <f>IF(N724="sníž. přenesená",J724,0)</f>
        <v>0</v>
      </c>
      <c r="BI724" s="218">
        <f>IF(N724="nulová",J724,0)</f>
        <v>0</v>
      </c>
      <c r="BJ724" s="18" t="s">
        <v>77</v>
      </c>
      <c r="BK724" s="218">
        <f>ROUND(I724*H724,2)</f>
        <v>0</v>
      </c>
      <c r="BL724" s="18" t="s">
        <v>246</v>
      </c>
      <c r="BM724" s="217" t="s">
        <v>1511</v>
      </c>
    </row>
    <row r="725" s="2" customFormat="1">
      <c r="A725" s="39"/>
      <c r="B725" s="40"/>
      <c r="C725" s="41"/>
      <c r="D725" s="219" t="s">
        <v>134</v>
      </c>
      <c r="E725" s="41"/>
      <c r="F725" s="220" t="s">
        <v>1510</v>
      </c>
      <c r="G725" s="41"/>
      <c r="H725" s="41"/>
      <c r="I725" s="221"/>
      <c r="J725" s="41"/>
      <c r="K725" s="41"/>
      <c r="L725" s="45"/>
      <c r="M725" s="222"/>
      <c r="N725" s="223"/>
      <c r="O725" s="85"/>
      <c r="P725" s="85"/>
      <c r="Q725" s="85"/>
      <c r="R725" s="85"/>
      <c r="S725" s="85"/>
      <c r="T725" s="86"/>
      <c r="U725" s="39"/>
      <c r="V725" s="39"/>
      <c r="W725" s="39"/>
      <c r="X725" s="39"/>
      <c r="Y725" s="39"/>
      <c r="Z725" s="39"/>
      <c r="AA725" s="39"/>
      <c r="AB725" s="39"/>
      <c r="AC725" s="39"/>
      <c r="AD725" s="39"/>
      <c r="AE725" s="39"/>
      <c r="AT725" s="18" t="s">
        <v>134</v>
      </c>
      <c r="AU725" s="18" t="s">
        <v>79</v>
      </c>
    </row>
    <row r="726" s="13" customFormat="1">
      <c r="A726" s="13"/>
      <c r="B726" s="226"/>
      <c r="C726" s="227"/>
      <c r="D726" s="219" t="s">
        <v>144</v>
      </c>
      <c r="E726" s="228" t="s">
        <v>19</v>
      </c>
      <c r="F726" s="229" t="s">
        <v>1512</v>
      </c>
      <c r="G726" s="227"/>
      <c r="H726" s="230">
        <v>80.359999999999999</v>
      </c>
      <c r="I726" s="231"/>
      <c r="J726" s="227"/>
      <c r="K726" s="227"/>
      <c r="L726" s="232"/>
      <c r="M726" s="233"/>
      <c r="N726" s="234"/>
      <c r="O726" s="234"/>
      <c r="P726" s="234"/>
      <c r="Q726" s="234"/>
      <c r="R726" s="234"/>
      <c r="S726" s="234"/>
      <c r="T726" s="235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36" t="s">
        <v>144</v>
      </c>
      <c r="AU726" s="236" t="s">
        <v>79</v>
      </c>
      <c r="AV726" s="13" t="s">
        <v>79</v>
      </c>
      <c r="AW726" s="13" t="s">
        <v>31</v>
      </c>
      <c r="AX726" s="13" t="s">
        <v>69</v>
      </c>
      <c r="AY726" s="236" t="s">
        <v>125</v>
      </c>
    </row>
    <row r="727" s="13" customFormat="1">
      <c r="A727" s="13"/>
      <c r="B727" s="226"/>
      <c r="C727" s="227"/>
      <c r="D727" s="219" t="s">
        <v>144</v>
      </c>
      <c r="E727" s="228" t="s">
        <v>19</v>
      </c>
      <c r="F727" s="229" t="s">
        <v>1513</v>
      </c>
      <c r="G727" s="227"/>
      <c r="H727" s="230">
        <v>7.3049999999999997</v>
      </c>
      <c r="I727" s="231"/>
      <c r="J727" s="227"/>
      <c r="K727" s="227"/>
      <c r="L727" s="232"/>
      <c r="M727" s="233"/>
      <c r="N727" s="234"/>
      <c r="O727" s="234"/>
      <c r="P727" s="234"/>
      <c r="Q727" s="234"/>
      <c r="R727" s="234"/>
      <c r="S727" s="234"/>
      <c r="T727" s="235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36" t="s">
        <v>144</v>
      </c>
      <c r="AU727" s="236" t="s">
        <v>79</v>
      </c>
      <c r="AV727" s="13" t="s">
        <v>79</v>
      </c>
      <c r="AW727" s="13" t="s">
        <v>31</v>
      </c>
      <c r="AX727" s="13" t="s">
        <v>77</v>
      </c>
      <c r="AY727" s="236" t="s">
        <v>125</v>
      </c>
    </row>
    <row r="728" s="2" customFormat="1" ht="16.5" customHeight="1">
      <c r="A728" s="39"/>
      <c r="B728" s="40"/>
      <c r="C728" s="206" t="s">
        <v>1514</v>
      </c>
      <c r="D728" s="206" t="s">
        <v>127</v>
      </c>
      <c r="E728" s="207" t="s">
        <v>1515</v>
      </c>
      <c r="F728" s="208" t="s">
        <v>1516</v>
      </c>
      <c r="G728" s="209" t="s">
        <v>229</v>
      </c>
      <c r="H728" s="210">
        <v>1.5760000000000001</v>
      </c>
      <c r="I728" s="211"/>
      <c r="J728" s="212">
        <f>ROUND(I728*H728,2)</f>
        <v>0</v>
      </c>
      <c r="K728" s="208" t="s">
        <v>131</v>
      </c>
      <c r="L728" s="45"/>
      <c r="M728" s="213" t="s">
        <v>19</v>
      </c>
      <c r="N728" s="214" t="s">
        <v>40</v>
      </c>
      <c r="O728" s="85"/>
      <c r="P728" s="215">
        <f>O728*H728</f>
        <v>0</v>
      </c>
      <c r="Q728" s="215">
        <v>0</v>
      </c>
      <c r="R728" s="215">
        <f>Q728*H728</f>
        <v>0</v>
      </c>
      <c r="S728" s="215">
        <v>0</v>
      </c>
      <c r="T728" s="216">
        <f>S728*H728</f>
        <v>0</v>
      </c>
      <c r="U728" s="39"/>
      <c r="V728" s="39"/>
      <c r="W728" s="39"/>
      <c r="X728" s="39"/>
      <c r="Y728" s="39"/>
      <c r="Z728" s="39"/>
      <c r="AA728" s="39"/>
      <c r="AB728" s="39"/>
      <c r="AC728" s="39"/>
      <c r="AD728" s="39"/>
      <c r="AE728" s="39"/>
      <c r="AR728" s="217" t="s">
        <v>246</v>
      </c>
      <c r="AT728" s="217" t="s">
        <v>127</v>
      </c>
      <c r="AU728" s="217" t="s">
        <v>79</v>
      </c>
      <c r="AY728" s="18" t="s">
        <v>125</v>
      </c>
      <c r="BE728" s="218">
        <f>IF(N728="základní",J728,0)</f>
        <v>0</v>
      </c>
      <c r="BF728" s="218">
        <f>IF(N728="snížená",J728,0)</f>
        <v>0</v>
      </c>
      <c r="BG728" s="218">
        <f>IF(N728="zákl. přenesená",J728,0)</f>
        <v>0</v>
      </c>
      <c r="BH728" s="218">
        <f>IF(N728="sníž. přenesená",J728,0)</f>
        <v>0</v>
      </c>
      <c r="BI728" s="218">
        <f>IF(N728="nulová",J728,0)</f>
        <v>0</v>
      </c>
      <c r="BJ728" s="18" t="s">
        <v>77</v>
      </c>
      <c r="BK728" s="218">
        <f>ROUND(I728*H728,2)</f>
        <v>0</v>
      </c>
      <c r="BL728" s="18" t="s">
        <v>246</v>
      </c>
      <c r="BM728" s="217" t="s">
        <v>1517</v>
      </c>
    </row>
    <row r="729" s="2" customFormat="1">
      <c r="A729" s="39"/>
      <c r="B729" s="40"/>
      <c r="C729" s="41"/>
      <c r="D729" s="219" t="s">
        <v>134</v>
      </c>
      <c r="E729" s="41"/>
      <c r="F729" s="220" t="s">
        <v>1518</v>
      </c>
      <c r="G729" s="41"/>
      <c r="H729" s="41"/>
      <c r="I729" s="221"/>
      <c r="J729" s="41"/>
      <c r="K729" s="41"/>
      <c r="L729" s="45"/>
      <c r="M729" s="222"/>
      <c r="N729" s="223"/>
      <c r="O729" s="85"/>
      <c r="P729" s="85"/>
      <c r="Q729" s="85"/>
      <c r="R729" s="85"/>
      <c r="S729" s="85"/>
      <c r="T729" s="86"/>
      <c r="U729" s="39"/>
      <c r="V729" s="39"/>
      <c r="W729" s="39"/>
      <c r="X729" s="39"/>
      <c r="Y729" s="39"/>
      <c r="Z729" s="39"/>
      <c r="AA729" s="39"/>
      <c r="AB729" s="39"/>
      <c r="AC729" s="39"/>
      <c r="AD729" s="39"/>
      <c r="AE729" s="39"/>
      <c r="AT729" s="18" t="s">
        <v>134</v>
      </c>
      <c r="AU729" s="18" t="s">
        <v>79</v>
      </c>
    </row>
    <row r="730" s="2" customFormat="1">
      <c r="A730" s="39"/>
      <c r="B730" s="40"/>
      <c r="C730" s="41"/>
      <c r="D730" s="224" t="s">
        <v>136</v>
      </c>
      <c r="E730" s="41"/>
      <c r="F730" s="225" t="s">
        <v>1519</v>
      </c>
      <c r="G730" s="41"/>
      <c r="H730" s="41"/>
      <c r="I730" s="221"/>
      <c r="J730" s="41"/>
      <c r="K730" s="41"/>
      <c r="L730" s="45"/>
      <c r="M730" s="222"/>
      <c r="N730" s="223"/>
      <c r="O730" s="85"/>
      <c r="P730" s="85"/>
      <c r="Q730" s="85"/>
      <c r="R730" s="85"/>
      <c r="S730" s="85"/>
      <c r="T730" s="86"/>
      <c r="U730" s="39"/>
      <c r="V730" s="39"/>
      <c r="W730" s="39"/>
      <c r="X730" s="39"/>
      <c r="Y730" s="39"/>
      <c r="Z730" s="39"/>
      <c r="AA730" s="39"/>
      <c r="AB730" s="39"/>
      <c r="AC730" s="39"/>
      <c r="AD730" s="39"/>
      <c r="AE730" s="39"/>
      <c r="AT730" s="18" t="s">
        <v>136</v>
      </c>
      <c r="AU730" s="18" t="s">
        <v>79</v>
      </c>
    </row>
    <row r="731" s="12" customFormat="1" ht="25.92" customHeight="1">
      <c r="A731" s="12"/>
      <c r="B731" s="190"/>
      <c r="C731" s="191"/>
      <c r="D731" s="192" t="s">
        <v>68</v>
      </c>
      <c r="E731" s="193" t="s">
        <v>1520</v>
      </c>
      <c r="F731" s="193" t="s">
        <v>1521</v>
      </c>
      <c r="G731" s="191"/>
      <c r="H731" s="191"/>
      <c r="I731" s="194"/>
      <c r="J731" s="195">
        <f>BK731</f>
        <v>0</v>
      </c>
      <c r="K731" s="191"/>
      <c r="L731" s="196"/>
      <c r="M731" s="197"/>
      <c r="N731" s="198"/>
      <c r="O731" s="198"/>
      <c r="P731" s="199">
        <f>SUM(P732:P741)</f>
        <v>0</v>
      </c>
      <c r="Q731" s="198"/>
      <c r="R731" s="199">
        <f>SUM(R732:R741)</f>
        <v>0</v>
      </c>
      <c r="S731" s="198"/>
      <c r="T731" s="200">
        <f>SUM(T732:T741)</f>
        <v>0</v>
      </c>
      <c r="U731" s="12"/>
      <c r="V731" s="12"/>
      <c r="W731" s="12"/>
      <c r="X731" s="12"/>
      <c r="Y731" s="12"/>
      <c r="Z731" s="12"/>
      <c r="AA731" s="12"/>
      <c r="AB731" s="12"/>
      <c r="AC731" s="12"/>
      <c r="AD731" s="12"/>
      <c r="AE731" s="12"/>
      <c r="AR731" s="201" t="s">
        <v>132</v>
      </c>
      <c r="AT731" s="202" t="s">
        <v>68</v>
      </c>
      <c r="AU731" s="202" t="s">
        <v>69</v>
      </c>
      <c r="AY731" s="201" t="s">
        <v>125</v>
      </c>
      <c r="BK731" s="203">
        <f>SUM(BK732:BK741)</f>
        <v>0</v>
      </c>
    </row>
    <row r="732" s="2" customFormat="1" ht="16.5" customHeight="1">
      <c r="A732" s="39"/>
      <c r="B732" s="40"/>
      <c r="C732" s="206" t="s">
        <v>1522</v>
      </c>
      <c r="D732" s="206" t="s">
        <v>127</v>
      </c>
      <c r="E732" s="207" t="s">
        <v>1523</v>
      </c>
      <c r="F732" s="208" t="s">
        <v>1524</v>
      </c>
      <c r="G732" s="209" t="s">
        <v>301</v>
      </c>
      <c r="H732" s="210">
        <v>1</v>
      </c>
      <c r="I732" s="211"/>
      <c r="J732" s="212">
        <f>ROUND(I732*H732,2)</f>
        <v>0</v>
      </c>
      <c r="K732" s="208" t="s">
        <v>19</v>
      </c>
      <c r="L732" s="45"/>
      <c r="M732" s="213" t="s">
        <v>19</v>
      </c>
      <c r="N732" s="214" t="s">
        <v>40</v>
      </c>
      <c r="O732" s="85"/>
      <c r="P732" s="215">
        <f>O732*H732</f>
        <v>0</v>
      </c>
      <c r="Q732" s="215">
        <v>0</v>
      </c>
      <c r="R732" s="215">
        <f>Q732*H732</f>
        <v>0</v>
      </c>
      <c r="S732" s="215">
        <v>0</v>
      </c>
      <c r="T732" s="216">
        <f>S732*H732</f>
        <v>0</v>
      </c>
      <c r="U732" s="39"/>
      <c r="V732" s="39"/>
      <c r="W732" s="39"/>
      <c r="X732" s="39"/>
      <c r="Y732" s="39"/>
      <c r="Z732" s="39"/>
      <c r="AA732" s="39"/>
      <c r="AB732" s="39"/>
      <c r="AC732" s="39"/>
      <c r="AD732" s="39"/>
      <c r="AE732" s="39"/>
      <c r="AR732" s="217" t="s">
        <v>132</v>
      </c>
      <c r="AT732" s="217" t="s">
        <v>127</v>
      </c>
      <c r="AU732" s="217" t="s">
        <v>77</v>
      </c>
      <c r="AY732" s="18" t="s">
        <v>125</v>
      </c>
      <c r="BE732" s="218">
        <f>IF(N732="základní",J732,0)</f>
        <v>0</v>
      </c>
      <c r="BF732" s="218">
        <f>IF(N732="snížená",J732,0)</f>
        <v>0</v>
      </c>
      <c r="BG732" s="218">
        <f>IF(N732="zákl. přenesená",J732,0)</f>
        <v>0</v>
      </c>
      <c r="BH732" s="218">
        <f>IF(N732="sníž. přenesená",J732,0)</f>
        <v>0</v>
      </c>
      <c r="BI732" s="218">
        <f>IF(N732="nulová",J732,0)</f>
        <v>0</v>
      </c>
      <c r="BJ732" s="18" t="s">
        <v>77</v>
      </c>
      <c r="BK732" s="218">
        <f>ROUND(I732*H732,2)</f>
        <v>0</v>
      </c>
      <c r="BL732" s="18" t="s">
        <v>132</v>
      </c>
      <c r="BM732" s="217" t="s">
        <v>1525</v>
      </c>
    </row>
    <row r="733" s="2" customFormat="1">
      <c r="A733" s="39"/>
      <c r="B733" s="40"/>
      <c r="C733" s="41"/>
      <c r="D733" s="219" t="s">
        <v>134</v>
      </c>
      <c r="E733" s="41"/>
      <c r="F733" s="220" t="s">
        <v>1524</v>
      </c>
      <c r="G733" s="41"/>
      <c r="H733" s="41"/>
      <c r="I733" s="221"/>
      <c r="J733" s="41"/>
      <c r="K733" s="41"/>
      <c r="L733" s="45"/>
      <c r="M733" s="222"/>
      <c r="N733" s="223"/>
      <c r="O733" s="85"/>
      <c r="P733" s="85"/>
      <c r="Q733" s="85"/>
      <c r="R733" s="85"/>
      <c r="S733" s="85"/>
      <c r="T733" s="86"/>
      <c r="U733" s="39"/>
      <c r="V733" s="39"/>
      <c r="W733" s="39"/>
      <c r="X733" s="39"/>
      <c r="Y733" s="39"/>
      <c r="Z733" s="39"/>
      <c r="AA733" s="39"/>
      <c r="AB733" s="39"/>
      <c r="AC733" s="39"/>
      <c r="AD733" s="39"/>
      <c r="AE733" s="39"/>
      <c r="AT733" s="18" t="s">
        <v>134</v>
      </c>
      <c r="AU733" s="18" t="s">
        <v>77</v>
      </c>
    </row>
    <row r="734" s="2" customFormat="1" ht="16.5" customHeight="1">
      <c r="A734" s="39"/>
      <c r="B734" s="40"/>
      <c r="C734" s="206" t="s">
        <v>1526</v>
      </c>
      <c r="D734" s="206" t="s">
        <v>127</v>
      </c>
      <c r="E734" s="207" t="s">
        <v>1527</v>
      </c>
      <c r="F734" s="208" t="s">
        <v>1528</v>
      </c>
      <c r="G734" s="209" t="s">
        <v>301</v>
      </c>
      <c r="H734" s="210">
        <v>1</v>
      </c>
      <c r="I734" s="211"/>
      <c r="J734" s="212">
        <f>ROUND(I734*H734,2)</f>
        <v>0</v>
      </c>
      <c r="K734" s="208" t="s">
        <v>19</v>
      </c>
      <c r="L734" s="45"/>
      <c r="M734" s="213" t="s">
        <v>19</v>
      </c>
      <c r="N734" s="214" t="s">
        <v>40</v>
      </c>
      <c r="O734" s="85"/>
      <c r="P734" s="215">
        <f>O734*H734</f>
        <v>0</v>
      </c>
      <c r="Q734" s="215">
        <v>0</v>
      </c>
      <c r="R734" s="215">
        <f>Q734*H734</f>
        <v>0</v>
      </c>
      <c r="S734" s="215">
        <v>0</v>
      </c>
      <c r="T734" s="216">
        <f>S734*H734</f>
        <v>0</v>
      </c>
      <c r="U734" s="39"/>
      <c r="V734" s="39"/>
      <c r="W734" s="39"/>
      <c r="X734" s="39"/>
      <c r="Y734" s="39"/>
      <c r="Z734" s="39"/>
      <c r="AA734" s="39"/>
      <c r="AB734" s="39"/>
      <c r="AC734" s="39"/>
      <c r="AD734" s="39"/>
      <c r="AE734" s="39"/>
      <c r="AR734" s="217" t="s">
        <v>132</v>
      </c>
      <c r="AT734" s="217" t="s">
        <v>127</v>
      </c>
      <c r="AU734" s="217" t="s">
        <v>77</v>
      </c>
      <c r="AY734" s="18" t="s">
        <v>125</v>
      </c>
      <c r="BE734" s="218">
        <f>IF(N734="základní",J734,0)</f>
        <v>0</v>
      </c>
      <c r="BF734" s="218">
        <f>IF(N734="snížená",J734,0)</f>
        <v>0</v>
      </c>
      <c r="BG734" s="218">
        <f>IF(N734="zákl. přenesená",J734,0)</f>
        <v>0</v>
      </c>
      <c r="BH734" s="218">
        <f>IF(N734="sníž. přenesená",J734,0)</f>
        <v>0</v>
      </c>
      <c r="BI734" s="218">
        <f>IF(N734="nulová",J734,0)</f>
        <v>0</v>
      </c>
      <c r="BJ734" s="18" t="s">
        <v>77</v>
      </c>
      <c r="BK734" s="218">
        <f>ROUND(I734*H734,2)</f>
        <v>0</v>
      </c>
      <c r="BL734" s="18" t="s">
        <v>132</v>
      </c>
      <c r="BM734" s="217" t="s">
        <v>1529</v>
      </c>
    </row>
    <row r="735" s="2" customFormat="1">
      <c r="A735" s="39"/>
      <c r="B735" s="40"/>
      <c r="C735" s="41"/>
      <c r="D735" s="219" t="s">
        <v>134</v>
      </c>
      <c r="E735" s="41"/>
      <c r="F735" s="220" t="s">
        <v>1528</v>
      </c>
      <c r="G735" s="41"/>
      <c r="H735" s="41"/>
      <c r="I735" s="221"/>
      <c r="J735" s="41"/>
      <c r="K735" s="41"/>
      <c r="L735" s="45"/>
      <c r="M735" s="222"/>
      <c r="N735" s="223"/>
      <c r="O735" s="85"/>
      <c r="P735" s="85"/>
      <c r="Q735" s="85"/>
      <c r="R735" s="85"/>
      <c r="S735" s="85"/>
      <c r="T735" s="86"/>
      <c r="U735" s="39"/>
      <c r="V735" s="39"/>
      <c r="W735" s="39"/>
      <c r="X735" s="39"/>
      <c r="Y735" s="39"/>
      <c r="Z735" s="39"/>
      <c r="AA735" s="39"/>
      <c r="AB735" s="39"/>
      <c r="AC735" s="39"/>
      <c r="AD735" s="39"/>
      <c r="AE735" s="39"/>
      <c r="AT735" s="18" t="s">
        <v>134</v>
      </c>
      <c r="AU735" s="18" t="s">
        <v>77</v>
      </c>
    </row>
    <row r="736" s="2" customFormat="1" ht="16.5" customHeight="1">
      <c r="A736" s="39"/>
      <c r="B736" s="40"/>
      <c r="C736" s="206" t="s">
        <v>1530</v>
      </c>
      <c r="D736" s="206" t="s">
        <v>127</v>
      </c>
      <c r="E736" s="207" t="s">
        <v>1531</v>
      </c>
      <c r="F736" s="208" t="s">
        <v>1532</v>
      </c>
      <c r="G736" s="209" t="s">
        <v>301</v>
      </c>
      <c r="H736" s="210">
        <v>1</v>
      </c>
      <c r="I736" s="211"/>
      <c r="J736" s="212">
        <f>ROUND(I736*H736,2)</f>
        <v>0</v>
      </c>
      <c r="K736" s="208" t="s">
        <v>19</v>
      </c>
      <c r="L736" s="45"/>
      <c r="M736" s="213" t="s">
        <v>19</v>
      </c>
      <c r="N736" s="214" t="s">
        <v>40</v>
      </c>
      <c r="O736" s="85"/>
      <c r="P736" s="215">
        <f>O736*H736</f>
        <v>0</v>
      </c>
      <c r="Q736" s="215">
        <v>0</v>
      </c>
      <c r="R736" s="215">
        <f>Q736*H736</f>
        <v>0</v>
      </c>
      <c r="S736" s="215">
        <v>0</v>
      </c>
      <c r="T736" s="216">
        <f>S736*H736</f>
        <v>0</v>
      </c>
      <c r="U736" s="39"/>
      <c r="V736" s="39"/>
      <c r="W736" s="39"/>
      <c r="X736" s="39"/>
      <c r="Y736" s="39"/>
      <c r="Z736" s="39"/>
      <c r="AA736" s="39"/>
      <c r="AB736" s="39"/>
      <c r="AC736" s="39"/>
      <c r="AD736" s="39"/>
      <c r="AE736" s="39"/>
      <c r="AR736" s="217" t="s">
        <v>132</v>
      </c>
      <c r="AT736" s="217" t="s">
        <v>127</v>
      </c>
      <c r="AU736" s="217" t="s">
        <v>77</v>
      </c>
      <c r="AY736" s="18" t="s">
        <v>125</v>
      </c>
      <c r="BE736" s="218">
        <f>IF(N736="základní",J736,0)</f>
        <v>0</v>
      </c>
      <c r="BF736" s="218">
        <f>IF(N736="snížená",J736,0)</f>
        <v>0</v>
      </c>
      <c r="BG736" s="218">
        <f>IF(N736="zákl. přenesená",J736,0)</f>
        <v>0</v>
      </c>
      <c r="BH736" s="218">
        <f>IF(N736="sníž. přenesená",J736,0)</f>
        <v>0</v>
      </c>
      <c r="BI736" s="218">
        <f>IF(N736="nulová",J736,0)</f>
        <v>0</v>
      </c>
      <c r="BJ736" s="18" t="s">
        <v>77</v>
      </c>
      <c r="BK736" s="218">
        <f>ROUND(I736*H736,2)</f>
        <v>0</v>
      </c>
      <c r="BL736" s="18" t="s">
        <v>132</v>
      </c>
      <c r="BM736" s="217" t="s">
        <v>1533</v>
      </c>
    </row>
    <row r="737" s="2" customFormat="1">
      <c r="A737" s="39"/>
      <c r="B737" s="40"/>
      <c r="C737" s="41"/>
      <c r="D737" s="219" t="s">
        <v>134</v>
      </c>
      <c r="E737" s="41"/>
      <c r="F737" s="220" t="s">
        <v>1532</v>
      </c>
      <c r="G737" s="41"/>
      <c r="H737" s="41"/>
      <c r="I737" s="221"/>
      <c r="J737" s="41"/>
      <c r="K737" s="41"/>
      <c r="L737" s="45"/>
      <c r="M737" s="222"/>
      <c r="N737" s="223"/>
      <c r="O737" s="85"/>
      <c r="P737" s="85"/>
      <c r="Q737" s="85"/>
      <c r="R737" s="85"/>
      <c r="S737" s="85"/>
      <c r="T737" s="86"/>
      <c r="U737" s="39"/>
      <c r="V737" s="39"/>
      <c r="W737" s="39"/>
      <c r="X737" s="39"/>
      <c r="Y737" s="39"/>
      <c r="Z737" s="39"/>
      <c r="AA737" s="39"/>
      <c r="AB737" s="39"/>
      <c r="AC737" s="39"/>
      <c r="AD737" s="39"/>
      <c r="AE737" s="39"/>
      <c r="AT737" s="18" t="s">
        <v>134</v>
      </c>
      <c r="AU737" s="18" t="s">
        <v>77</v>
      </c>
    </row>
    <row r="738" s="2" customFormat="1" ht="16.5" customHeight="1">
      <c r="A738" s="39"/>
      <c r="B738" s="40"/>
      <c r="C738" s="206" t="s">
        <v>1534</v>
      </c>
      <c r="D738" s="206" t="s">
        <v>127</v>
      </c>
      <c r="E738" s="207" t="s">
        <v>1535</v>
      </c>
      <c r="F738" s="208" t="s">
        <v>1536</v>
      </c>
      <c r="G738" s="209" t="s">
        <v>301</v>
      </c>
      <c r="H738" s="210">
        <v>1</v>
      </c>
      <c r="I738" s="211"/>
      <c r="J738" s="212">
        <f>ROUND(I738*H738,2)</f>
        <v>0</v>
      </c>
      <c r="K738" s="208" t="s">
        <v>19</v>
      </c>
      <c r="L738" s="45"/>
      <c r="M738" s="213" t="s">
        <v>19</v>
      </c>
      <c r="N738" s="214" t="s">
        <v>40</v>
      </c>
      <c r="O738" s="85"/>
      <c r="P738" s="215">
        <f>O738*H738</f>
        <v>0</v>
      </c>
      <c r="Q738" s="215">
        <v>0</v>
      </c>
      <c r="R738" s="215">
        <f>Q738*H738</f>
        <v>0</v>
      </c>
      <c r="S738" s="215">
        <v>0</v>
      </c>
      <c r="T738" s="216">
        <f>S738*H738</f>
        <v>0</v>
      </c>
      <c r="U738" s="39"/>
      <c r="V738" s="39"/>
      <c r="W738" s="39"/>
      <c r="X738" s="39"/>
      <c r="Y738" s="39"/>
      <c r="Z738" s="39"/>
      <c r="AA738" s="39"/>
      <c r="AB738" s="39"/>
      <c r="AC738" s="39"/>
      <c r="AD738" s="39"/>
      <c r="AE738" s="39"/>
      <c r="AR738" s="217" t="s">
        <v>662</v>
      </c>
      <c r="AT738" s="217" t="s">
        <v>127</v>
      </c>
      <c r="AU738" s="217" t="s">
        <v>77</v>
      </c>
      <c r="AY738" s="18" t="s">
        <v>125</v>
      </c>
      <c r="BE738" s="218">
        <f>IF(N738="základní",J738,0)</f>
        <v>0</v>
      </c>
      <c r="BF738" s="218">
        <f>IF(N738="snížená",J738,0)</f>
        <v>0</v>
      </c>
      <c r="BG738" s="218">
        <f>IF(N738="zákl. přenesená",J738,0)</f>
        <v>0</v>
      </c>
      <c r="BH738" s="218">
        <f>IF(N738="sníž. přenesená",J738,0)</f>
        <v>0</v>
      </c>
      <c r="BI738" s="218">
        <f>IF(N738="nulová",J738,0)</f>
        <v>0</v>
      </c>
      <c r="BJ738" s="18" t="s">
        <v>77</v>
      </c>
      <c r="BK738" s="218">
        <f>ROUND(I738*H738,2)</f>
        <v>0</v>
      </c>
      <c r="BL738" s="18" t="s">
        <v>662</v>
      </c>
      <c r="BM738" s="217" t="s">
        <v>1537</v>
      </c>
    </row>
    <row r="739" s="2" customFormat="1">
      <c r="A739" s="39"/>
      <c r="B739" s="40"/>
      <c r="C739" s="41"/>
      <c r="D739" s="219" t="s">
        <v>134</v>
      </c>
      <c r="E739" s="41"/>
      <c r="F739" s="220" t="s">
        <v>1536</v>
      </c>
      <c r="G739" s="41"/>
      <c r="H739" s="41"/>
      <c r="I739" s="221"/>
      <c r="J739" s="41"/>
      <c r="K739" s="41"/>
      <c r="L739" s="45"/>
      <c r="M739" s="222"/>
      <c r="N739" s="223"/>
      <c r="O739" s="85"/>
      <c r="P739" s="85"/>
      <c r="Q739" s="85"/>
      <c r="R739" s="85"/>
      <c r="S739" s="85"/>
      <c r="T739" s="86"/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T739" s="18" t="s">
        <v>134</v>
      </c>
      <c r="AU739" s="18" t="s">
        <v>77</v>
      </c>
    </row>
    <row r="740" s="2" customFormat="1" ht="16.5" customHeight="1">
      <c r="A740" s="39"/>
      <c r="B740" s="40"/>
      <c r="C740" s="206" t="s">
        <v>1538</v>
      </c>
      <c r="D740" s="206" t="s">
        <v>127</v>
      </c>
      <c r="E740" s="207" t="s">
        <v>1539</v>
      </c>
      <c r="F740" s="208" t="s">
        <v>1540</v>
      </c>
      <c r="G740" s="209" t="s">
        <v>301</v>
      </c>
      <c r="H740" s="210">
        <v>1</v>
      </c>
      <c r="I740" s="211"/>
      <c r="J740" s="212">
        <f>ROUND(I740*H740,2)</f>
        <v>0</v>
      </c>
      <c r="K740" s="208" t="s">
        <v>19</v>
      </c>
      <c r="L740" s="45"/>
      <c r="M740" s="213" t="s">
        <v>19</v>
      </c>
      <c r="N740" s="214" t="s">
        <v>40</v>
      </c>
      <c r="O740" s="85"/>
      <c r="P740" s="215">
        <f>O740*H740</f>
        <v>0</v>
      </c>
      <c r="Q740" s="215">
        <v>0</v>
      </c>
      <c r="R740" s="215">
        <f>Q740*H740</f>
        <v>0</v>
      </c>
      <c r="S740" s="215">
        <v>0</v>
      </c>
      <c r="T740" s="216">
        <f>S740*H740</f>
        <v>0</v>
      </c>
      <c r="U740" s="39"/>
      <c r="V740" s="39"/>
      <c r="W740" s="39"/>
      <c r="X740" s="39"/>
      <c r="Y740" s="39"/>
      <c r="Z740" s="39"/>
      <c r="AA740" s="39"/>
      <c r="AB740" s="39"/>
      <c r="AC740" s="39"/>
      <c r="AD740" s="39"/>
      <c r="AE740" s="39"/>
      <c r="AR740" s="217" t="s">
        <v>132</v>
      </c>
      <c r="AT740" s="217" t="s">
        <v>127</v>
      </c>
      <c r="AU740" s="217" t="s">
        <v>77</v>
      </c>
      <c r="AY740" s="18" t="s">
        <v>125</v>
      </c>
      <c r="BE740" s="218">
        <f>IF(N740="základní",J740,0)</f>
        <v>0</v>
      </c>
      <c r="BF740" s="218">
        <f>IF(N740="snížená",J740,0)</f>
        <v>0</v>
      </c>
      <c r="BG740" s="218">
        <f>IF(N740="zákl. přenesená",J740,0)</f>
        <v>0</v>
      </c>
      <c r="BH740" s="218">
        <f>IF(N740="sníž. přenesená",J740,0)</f>
        <v>0</v>
      </c>
      <c r="BI740" s="218">
        <f>IF(N740="nulová",J740,0)</f>
        <v>0</v>
      </c>
      <c r="BJ740" s="18" t="s">
        <v>77</v>
      </c>
      <c r="BK740" s="218">
        <f>ROUND(I740*H740,2)</f>
        <v>0</v>
      </c>
      <c r="BL740" s="18" t="s">
        <v>132</v>
      </c>
      <c r="BM740" s="217" t="s">
        <v>1541</v>
      </c>
    </row>
    <row r="741" s="2" customFormat="1">
      <c r="A741" s="39"/>
      <c r="B741" s="40"/>
      <c r="C741" s="41"/>
      <c r="D741" s="219" t="s">
        <v>134</v>
      </c>
      <c r="E741" s="41"/>
      <c r="F741" s="220" t="s">
        <v>1540</v>
      </c>
      <c r="G741" s="41"/>
      <c r="H741" s="41"/>
      <c r="I741" s="221"/>
      <c r="J741" s="41"/>
      <c r="K741" s="41"/>
      <c r="L741" s="45"/>
      <c r="M741" s="269"/>
      <c r="N741" s="270"/>
      <c r="O741" s="271"/>
      <c r="P741" s="271"/>
      <c r="Q741" s="271"/>
      <c r="R741" s="271"/>
      <c r="S741" s="271"/>
      <c r="T741" s="272"/>
      <c r="U741" s="39"/>
      <c r="V741" s="39"/>
      <c r="W741" s="39"/>
      <c r="X741" s="39"/>
      <c r="Y741" s="39"/>
      <c r="Z741" s="39"/>
      <c r="AA741" s="39"/>
      <c r="AB741" s="39"/>
      <c r="AC741" s="39"/>
      <c r="AD741" s="39"/>
      <c r="AE741" s="39"/>
      <c r="AT741" s="18" t="s">
        <v>134</v>
      </c>
      <c r="AU741" s="18" t="s">
        <v>77</v>
      </c>
    </row>
    <row r="742" s="2" customFormat="1" ht="6.96" customHeight="1">
      <c r="A742" s="39"/>
      <c r="B742" s="60"/>
      <c r="C742" s="61"/>
      <c r="D742" s="61"/>
      <c r="E742" s="61"/>
      <c r="F742" s="61"/>
      <c r="G742" s="61"/>
      <c r="H742" s="61"/>
      <c r="I742" s="61"/>
      <c r="J742" s="61"/>
      <c r="K742" s="61"/>
      <c r="L742" s="45"/>
      <c r="M742" s="39"/>
      <c r="O742" s="39"/>
      <c r="P742" s="39"/>
      <c r="Q742" s="39"/>
      <c r="R742" s="39"/>
      <c r="S742" s="39"/>
      <c r="T742" s="39"/>
      <c r="U742" s="39"/>
      <c r="V742" s="39"/>
      <c r="W742" s="39"/>
      <c r="X742" s="39"/>
      <c r="Y742" s="39"/>
      <c r="Z742" s="39"/>
      <c r="AA742" s="39"/>
      <c r="AB742" s="39"/>
      <c r="AC742" s="39"/>
      <c r="AD742" s="39"/>
      <c r="AE742" s="39"/>
    </row>
  </sheetData>
  <sheetProtection sheet="1" autoFilter="0" formatColumns="0" formatRows="0" objects="1" scenarios="1" spinCount="100000" saltValue="0Sw3HW87prEbFjZsAehOYmfv8fhbU3pC3poRkIHE3jS1CVJ8kxhem/kPOc2oJJ1X5Tw3F+Od805baFdhbccp0g==" hashValue="zrzTQekVMPcYrWGt8GpzgI/s4ibz6AP9WO4oJlNOiqXO5hd0d0bzE2qWDkAc5Vr3nmDVhTf11jCcWM7jG+ciXg==" algorithmName="SHA-512" password="CC35"/>
  <autoFilter ref="C91:K741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97" r:id="rId1" display="https://podminky.urs.cz/item/CS_URS_2022_01/111251102"/>
    <hyperlink ref="F101" r:id="rId2" display="https://podminky.urs.cz/item/CS_URS_2022_01/112211111"/>
    <hyperlink ref="F104" r:id="rId3" display="https://podminky.urs.cz/item/CS_URS_2022_01/112251101"/>
    <hyperlink ref="F107" r:id="rId4" display="https://podminky.urs.cz/item/CS_URS_2022_01/115001106"/>
    <hyperlink ref="F110" r:id="rId5" display="https://podminky.urs.cz/item/CS_URS_2022_01/115101201"/>
    <hyperlink ref="F114" r:id="rId6" display="https://podminky.urs.cz/item/CS_URS_2022_01/115101301"/>
    <hyperlink ref="F118" r:id="rId7" display="https://podminky.urs.cz/item/CS_URS_2022_01/119001405"/>
    <hyperlink ref="F122" r:id="rId8" display="https://podminky.urs.cz/item/CS_URS_2022_01/122111101"/>
    <hyperlink ref="F130" r:id="rId9" display="https://podminky.urs.cz/item/CS_URS_2022_01/124153100"/>
    <hyperlink ref="F139" r:id="rId10" display="https://podminky.urs.cz/item/CS_URS_2022_01/131151104"/>
    <hyperlink ref="F146" r:id="rId11" display="https://podminky.urs.cz/item/CS_URS_2022_01/133151101"/>
    <hyperlink ref="F152" r:id="rId12" display="https://podminky.urs.cz/item/CS_URS_2022_01/151101201"/>
    <hyperlink ref="F156" r:id="rId13" display="https://podminky.urs.cz/item/CS_URS_2022_01/151101211"/>
    <hyperlink ref="F159" r:id="rId14" display="https://podminky.urs.cz/item/CS_URS_2022_01/162201421"/>
    <hyperlink ref="F162" r:id="rId15" display="https://podminky.urs.cz/item/CS_URS_2022_01/162301501"/>
    <hyperlink ref="F165" r:id="rId16" display="https://podminky.urs.cz/item/CS_URS_2022_01/162301971"/>
    <hyperlink ref="F169" r:id="rId17" display="https://podminky.urs.cz/item/CS_URS_2022_01/162301981"/>
    <hyperlink ref="F173" r:id="rId18" display="https://podminky.urs.cz/item/CS_URS_2022_01/162351123"/>
    <hyperlink ref="F179" r:id="rId19" display="https://podminky.urs.cz/item/CS_URS_2022_01/162751117"/>
    <hyperlink ref="F187" r:id="rId20" display="https://podminky.urs.cz/item/CS_URS_2022_01/162751119"/>
    <hyperlink ref="F195" r:id="rId21" display="https://podminky.urs.cz/item/CS_URS_2022_01/167151111"/>
    <hyperlink ref="F199" r:id="rId22" display="https://podminky.urs.cz/item/CS_URS_2022_01/171151111"/>
    <hyperlink ref="F203" r:id="rId23" display="https://podminky.urs.cz/item/CS_URS_2022_01/171201231"/>
    <hyperlink ref="F210" r:id="rId24" display="https://podminky.urs.cz/item/CS_URS_2022_01/172152101"/>
    <hyperlink ref="F217" r:id="rId25" display="https://podminky.urs.cz/item/CS_URS_2022_01/174151101"/>
    <hyperlink ref="F227" r:id="rId26" display="https://podminky.urs.cz/item/CS_URS_2022_01/182151111"/>
    <hyperlink ref="F235" r:id="rId27" display="https://podminky.urs.cz/item/CS_URS_2022_01/212792212"/>
    <hyperlink ref="F239" r:id="rId28" display="https://podminky.urs.cz/item/CS_URS_2022_01/212972113"/>
    <hyperlink ref="F242" r:id="rId29" display="https://podminky.urs.cz/item/CS_URS_2022_01/224311112"/>
    <hyperlink ref="F246" r:id="rId30" display="https://podminky.urs.cz/item/CS_URS_2022_01/273311124"/>
    <hyperlink ref="F250" r:id="rId31" display="https://podminky.urs.cz/item/CS_URS_2022_01/273354111"/>
    <hyperlink ref="F254" r:id="rId32" display="https://podminky.urs.cz/item/CS_URS_2022_01/273354211"/>
    <hyperlink ref="F257" r:id="rId33" display="https://podminky.urs.cz/item/CS_URS_2022_01/273361412"/>
    <hyperlink ref="F261" r:id="rId34" display="https://podminky.urs.cz/item/CS_URS_2022_01/274311124"/>
    <hyperlink ref="F265" r:id="rId35" display="https://podminky.urs.cz/item/CS_URS_2022_01/274321118"/>
    <hyperlink ref="F269" r:id="rId36" display="https://podminky.urs.cz/item/CS_URS_2022_01/274354111"/>
    <hyperlink ref="F275" r:id="rId37" display="https://podminky.urs.cz/item/CS_URS_2022_01/274354211"/>
    <hyperlink ref="F278" r:id="rId38" display="https://podminky.urs.cz/item/CS_URS_2022_01/274361116"/>
    <hyperlink ref="F282" r:id="rId39" display="https://podminky.urs.cz/item/CS_URS_2022_01/281602111"/>
    <hyperlink ref="F286" r:id="rId40" display="https://podminky.urs.cz/item/CS_URS_2022_01/282602112"/>
    <hyperlink ref="F296" r:id="rId41" display="https://podminky.urs.cz/item/CS_URS_2022_01/283111112"/>
    <hyperlink ref="F300" r:id="rId42" display="https://podminky.urs.cz/item/CS_URS_2022_01/283111122"/>
    <hyperlink ref="F307" r:id="rId43" display="https://podminky.urs.cz/item/CS_URS_2022_01/283131112"/>
    <hyperlink ref="F316" r:id="rId44" display="https://podminky.urs.cz/item/CS_URS_2022_01/317171126"/>
    <hyperlink ref="F322" r:id="rId45" display="https://podminky.urs.cz/item/CS_URS_2022_01/317321118"/>
    <hyperlink ref="F326" r:id="rId46" display="https://podminky.urs.cz/item/CS_URS_2022_01/317353121"/>
    <hyperlink ref="F330" r:id="rId47" display="https://podminky.urs.cz/item/CS_URS_2022_01/317353221"/>
    <hyperlink ref="F333" r:id="rId48" display="https://podminky.urs.cz/item/CS_URS_2022_01/317353311"/>
    <hyperlink ref="F339" r:id="rId49" display="https://podminky.urs.cz/item/CS_URS_2022_01/317361116"/>
    <hyperlink ref="F343" r:id="rId50" display="https://podminky.urs.cz/item/CS_URS_2022_01/334323118"/>
    <hyperlink ref="F348" r:id="rId51" display="https://podminky.urs.cz/item/CS_URS_2022_01/334323218"/>
    <hyperlink ref="F355" r:id="rId52" display="https://podminky.urs.cz/item/CS_URS_2022_01/334351112"/>
    <hyperlink ref="F360" r:id="rId53" display="https://podminky.urs.cz/item/CS_URS_2022_01/334351211"/>
    <hyperlink ref="F363" r:id="rId54" display="https://podminky.urs.cz/item/CS_URS_2022_01/334352111"/>
    <hyperlink ref="F370" r:id="rId55" display="https://podminky.urs.cz/item/CS_URS_2022_01/334352211"/>
    <hyperlink ref="F373" r:id="rId56" display="https://podminky.urs.cz/item/CS_URS_2022_01/334361216"/>
    <hyperlink ref="F377" r:id="rId57" display="https://podminky.urs.cz/item/CS_URS_2022_01/334361226"/>
    <hyperlink ref="F381" r:id="rId58" display="https://podminky.urs.cz/item/CS_URS_2022_01/334791114"/>
    <hyperlink ref="F386" r:id="rId59" display="https://podminky.urs.cz/item/CS_URS_2022_01/421321128"/>
    <hyperlink ref="F392" r:id="rId60" display="https://podminky.urs.cz/item/CS_URS_2022_01/421361226"/>
    <hyperlink ref="F396" r:id="rId61" display="https://podminky.urs.cz/item/CS_URS_2022_01/421955112"/>
    <hyperlink ref="F406" r:id="rId62" display="https://podminky.urs.cz/item/CS_URS_2022_01/421955212"/>
    <hyperlink ref="F409" r:id="rId63" display="https://podminky.urs.cz/item/CS_URS_2022_01/434121426"/>
    <hyperlink ref="F415" r:id="rId64" display="https://podminky.urs.cz/item/CS_URS_2022_01/451313531"/>
    <hyperlink ref="F419" r:id="rId65" display="https://podminky.urs.cz/item/CS_URS_2022_01/451315126"/>
    <hyperlink ref="F423" r:id="rId66" display="https://podminky.urs.cz/item/CS_URS_2022_01/451475121"/>
    <hyperlink ref="F427" r:id="rId67" display="https://podminky.urs.cz/item/CS_URS_2022_01/451477121"/>
    <hyperlink ref="F431" r:id="rId68" display="https://podminky.urs.cz/item/CS_URS_2022_01/451477122"/>
    <hyperlink ref="F435" r:id="rId69" display="https://podminky.urs.cz/item/CS_URS_2022_01/458311131"/>
    <hyperlink ref="F439" r:id="rId70" display="https://podminky.urs.cz/item/CS_URS_2022_01/461311620"/>
    <hyperlink ref="F445" r:id="rId71" display="https://podminky.urs.cz/item/CS_URS_2022_01/462511111"/>
    <hyperlink ref="F449" r:id="rId72" display="https://podminky.urs.cz/item/CS_URS_2022_01/462511270"/>
    <hyperlink ref="F456" r:id="rId73" display="https://podminky.urs.cz/item/CS_URS_2022_01/463212111"/>
    <hyperlink ref="F460" r:id="rId74" display="https://podminky.urs.cz/item/CS_URS_2022_01/465513228"/>
    <hyperlink ref="F464" r:id="rId75" display="https://podminky.urs.cz/item/CS_URS_2022_01/465513256"/>
    <hyperlink ref="F478" r:id="rId76" display="https://podminky.urs.cz/item/CS_URS_2022_01/564861111"/>
    <hyperlink ref="F484" r:id="rId77" display="https://podminky.urs.cz/item/CS_URS_2022_01/573111113"/>
    <hyperlink ref="F488" r:id="rId78" display="https://podminky.urs.cz/item/CS_URS_2022_01/573231111"/>
    <hyperlink ref="F492" r:id="rId79" display="https://podminky.urs.cz/item/CS_URS_2022_01/577143121"/>
    <hyperlink ref="F496" r:id="rId80" display="https://podminky.urs.cz/item/CS_URS_2022_01/577144121"/>
    <hyperlink ref="F500" r:id="rId81" display="https://podminky.urs.cz/item/CS_URS_2022_01/577145121"/>
    <hyperlink ref="F504" r:id="rId82" display="https://podminky.urs.cz/item/CS_URS_2022_01/597961111"/>
    <hyperlink ref="F509" r:id="rId83" display="https://podminky.urs.cz/item/CS_URS_2022_01/628611101"/>
    <hyperlink ref="F516" r:id="rId84" display="https://podminky.urs.cz/item/CS_URS_2022_01/628611111"/>
    <hyperlink ref="F521" r:id="rId85" display="https://podminky.urs.cz/item/CS_URS_2022_01/871315211"/>
    <hyperlink ref="F526" r:id="rId86" display="https://podminky.urs.cz/item/CS_URS_2022_01/911121111"/>
    <hyperlink ref="F532" r:id="rId87" display="https://podminky.urs.cz/item/CS_URS_2022_01/914112111"/>
    <hyperlink ref="F535" r:id="rId88" display="https://podminky.urs.cz/item/CS_URS_2022_01/916231213"/>
    <hyperlink ref="F545" r:id="rId89" display="https://podminky.urs.cz/item/CS_URS_2022_01/919112233"/>
    <hyperlink ref="F551" r:id="rId90" display="https://podminky.urs.cz/item/CS_URS_2022_01/919122132"/>
    <hyperlink ref="F557" r:id="rId91" display="https://podminky.urs.cz/item/CS_URS_2022_01/919724131"/>
    <hyperlink ref="F561" r:id="rId92" display="https://podminky.urs.cz/item/CS_URS_2022_01/936941121"/>
    <hyperlink ref="F566" r:id="rId93" display="https://podminky.urs.cz/item/CS_URS_2022_01/946231111"/>
    <hyperlink ref="F570" r:id="rId94" display="https://podminky.urs.cz/item/CS_URS_2022_01/946231121"/>
    <hyperlink ref="F573" r:id="rId95" display="https://podminky.urs.cz/item/CS_URS_2022_01/948411111"/>
    <hyperlink ref="F577" r:id="rId96" display="https://podminky.urs.cz/item/CS_URS_2022_01/948411211"/>
    <hyperlink ref="F580" r:id="rId97" display="https://podminky.urs.cz/item/CS_URS_2022_01/948411911"/>
    <hyperlink ref="F584" r:id="rId98" display="https://podminky.urs.cz/item/CS_URS_2022_01/948521111"/>
    <hyperlink ref="F588" r:id="rId99" display="https://podminky.urs.cz/item/CS_URS_2022_01/948521121"/>
    <hyperlink ref="F591" r:id="rId100" display="https://podminky.urs.cz/item/CS_URS_2022_01/948521129"/>
    <hyperlink ref="F595" r:id="rId101" display="https://podminky.urs.cz/item/CS_URS_2022_01/953961213"/>
    <hyperlink ref="F600" r:id="rId102" display="https://podminky.urs.cz/item/CS_URS_2022_01/998225111"/>
    <hyperlink ref="F605" r:id="rId103" display="https://podminky.urs.cz/item/CS_URS_2022_01/711111001"/>
    <hyperlink ref="F619" r:id="rId104" display="https://podminky.urs.cz/item/CS_URS_2022_01/711111002"/>
    <hyperlink ref="F631" r:id="rId105" display="https://podminky.urs.cz/item/CS_URS_2022_01/711112001"/>
    <hyperlink ref="F648" r:id="rId106" display="https://podminky.urs.cz/item/CS_URS_2022_01/711112002"/>
    <hyperlink ref="F661" r:id="rId107" display="https://podminky.urs.cz/item/CS_URS_2022_01/711121131"/>
    <hyperlink ref="F671" r:id="rId108" display="https://podminky.urs.cz/item/CS_URS_2022_01/711132101"/>
    <hyperlink ref="F683" r:id="rId109" display="https://podminky.urs.cz/item/CS_URS_2022_01/711141559"/>
    <hyperlink ref="F698" r:id="rId110" display="https://podminky.urs.cz/item/CS_URS_2022_01/711142559"/>
    <hyperlink ref="F710" r:id="rId111" display="https://podminky.urs.cz/item/CS_URS_2022_01/711341564"/>
    <hyperlink ref="F722" r:id="rId112" display="https://podminky.urs.cz/item/CS_URS_2022_01/711381021"/>
    <hyperlink ref="F730" r:id="rId113" display="https://podminky.urs.cz/item/CS_URS_2022_01/99871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14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0"/>
      <c r="C3" s="131"/>
      <c r="D3" s="131"/>
      <c r="E3" s="131"/>
      <c r="F3" s="131"/>
      <c r="G3" s="131"/>
      <c r="H3" s="21"/>
    </row>
    <row r="4" s="1" customFormat="1" ht="24.96" customHeight="1">
      <c r="B4" s="21"/>
      <c r="C4" s="132" t="s">
        <v>1542</v>
      </c>
      <c r="H4" s="21"/>
    </row>
    <row r="5" s="1" customFormat="1" ht="12" customHeight="1">
      <c r="B5" s="21"/>
      <c r="C5" s="273" t="s">
        <v>13</v>
      </c>
      <c r="D5" s="142" t="s">
        <v>14</v>
      </c>
      <c r="E5" s="1"/>
      <c r="F5" s="1"/>
      <c r="H5" s="21"/>
    </row>
    <row r="6" s="1" customFormat="1" ht="36.96" customHeight="1">
      <c r="B6" s="21"/>
      <c r="C6" s="274" t="s">
        <v>16</v>
      </c>
      <c r="D6" s="275" t="s">
        <v>17</v>
      </c>
      <c r="E6" s="1"/>
      <c r="F6" s="1"/>
      <c r="H6" s="21"/>
    </row>
    <row r="7" s="1" customFormat="1" ht="16.5" customHeight="1">
      <c r="B7" s="21"/>
      <c r="C7" s="134" t="s">
        <v>23</v>
      </c>
      <c r="D7" s="139" t="str">
        <f>'Rekapitulace stavby'!AN8</f>
        <v>10. 3. 2022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79"/>
      <c r="B9" s="276"/>
      <c r="C9" s="277" t="s">
        <v>50</v>
      </c>
      <c r="D9" s="278" t="s">
        <v>51</v>
      </c>
      <c r="E9" s="278" t="s">
        <v>112</v>
      </c>
      <c r="F9" s="279" t="s">
        <v>1543</v>
      </c>
      <c r="G9" s="179"/>
      <c r="H9" s="276"/>
    </row>
    <row r="10" s="2" customFormat="1" ht="26.4" customHeight="1">
      <c r="A10" s="39"/>
      <c r="B10" s="45"/>
      <c r="C10" s="280" t="s">
        <v>1544</v>
      </c>
      <c r="D10" s="280" t="s">
        <v>75</v>
      </c>
      <c r="E10" s="39"/>
      <c r="F10" s="39"/>
      <c r="G10" s="39"/>
      <c r="H10" s="45"/>
    </row>
    <row r="11" s="2" customFormat="1" ht="16.8" customHeight="1">
      <c r="A11" s="39"/>
      <c r="B11" s="45"/>
      <c r="C11" s="281" t="s">
        <v>86</v>
      </c>
      <c r="D11" s="282" t="s">
        <v>87</v>
      </c>
      <c r="E11" s="283" t="s">
        <v>19</v>
      </c>
      <c r="F11" s="284">
        <v>38</v>
      </c>
      <c r="G11" s="39"/>
      <c r="H11" s="45"/>
    </row>
    <row r="12" s="2" customFormat="1" ht="16.8" customHeight="1">
      <c r="A12" s="39"/>
      <c r="B12" s="45"/>
      <c r="C12" s="285" t="s">
        <v>86</v>
      </c>
      <c r="D12" s="285" t="s">
        <v>639</v>
      </c>
      <c r="E12" s="18" t="s">
        <v>19</v>
      </c>
      <c r="F12" s="286">
        <v>38</v>
      </c>
      <c r="G12" s="39"/>
      <c r="H12" s="45"/>
    </row>
    <row r="13" s="2" customFormat="1" ht="26.4" customHeight="1">
      <c r="A13" s="39"/>
      <c r="B13" s="45"/>
      <c r="C13" s="280" t="s">
        <v>1545</v>
      </c>
      <c r="D13" s="280" t="s">
        <v>81</v>
      </c>
      <c r="E13" s="39"/>
      <c r="F13" s="39"/>
      <c r="G13" s="39"/>
      <c r="H13" s="45"/>
    </row>
    <row r="14" s="2" customFormat="1" ht="16.8" customHeight="1">
      <c r="A14" s="39"/>
      <c r="B14" s="45"/>
      <c r="C14" s="281" t="s">
        <v>86</v>
      </c>
      <c r="D14" s="282" t="s">
        <v>87</v>
      </c>
      <c r="E14" s="283" t="s">
        <v>19</v>
      </c>
      <c r="F14" s="284">
        <v>38</v>
      </c>
      <c r="G14" s="39"/>
      <c r="H14" s="45"/>
    </row>
    <row r="15" s="2" customFormat="1" ht="16.8" customHeight="1">
      <c r="A15" s="39"/>
      <c r="B15" s="45"/>
      <c r="C15" s="285" t="s">
        <v>86</v>
      </c>
      <c r="D15" s="285" t="s">
        <v>639</v>
      </c>
      <c r="E15" s="18" t="s">
        <v>19</v>
      </c>
      <c r="F15" s="286">
        <v>38</v>
      </c>
      <c r="G15" s="39"/>
      <c r="H15" s="45"/>
    </row>
    <row r="16" s="2" customFormat="1" ht="7.44" customHeight="1">
      <c r="A16" s="39"/>
      <c r="B16" s="158"/>
      <c r="C16" s="159"/>
      <c r="D16" s="159"/>
      <c r="E16" s="159"/>
      <c r="F16" s="159"/>
      <c r="G16" s="159"/>
      <c r="H16" s="45"/>
    </row>
    <row r="17" s="2" customFormat="1">
      <c r="A17" s="39"/>
      <c r="B17" s="39"/>
      <c r="C17" s="39"/>
      <c r="D17" s="39"/>
      <c r="E17" s="39"/>
      <c r="F17" s="39"/>
      <c r="G17" s="39"/>
      <c r="H17" s="39"/>
    </row>
  </sheetData>
  <sheetProtection sheet="1" formatColumns="0" formatRows="0" objects="1" scenarios="1" spinCount="100000" saltValue="BG0IMvDS5LC4KYv3BrmdA6/djANWUiP7Lg2erekH/5L25xgutV7jTGXhOtImlo5jZX1mX9rS4yRlDCSATgo8rQ==" hashValue="qrnHGskfWzYsaUbHFnO3tFhE4eTO7a+85dLbNRu/ScEe3+VnpeBjHXGzoWJuoCzAIWuRXmFEJ5zko3p4F3s7rA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7" customWidth="1"/>
    <col min="2" max="2" width="1.667969" style="287" customWidth="1"/>
    <col min="3" max="4" width="5" style="287" customWidth="1"/>
    <col min="5" max="5" width="11.66016" style="287" customWidth="1"/>
    <col min="6" max="6" width="9.160156" style="287" customWidth="1"/>
    <col min="7" max="7" width="5" style="287" customWidth="1"/>
    <col min="8" max="8" width="77.83203" style="287" customWidth="1"/>
    <col min="9" max="10" width="20" style="287" customWidth="1"/>
    <col min="11" max="11" width="1.667969" style="287" customWidth="1"/>
  </cols>
  <sheetData>
    <row r="1" s="1" customFormat="1" ht="37.5" customHeight="1"/>
    <row r="2" s="1" customFormat="1" ht="7.5" customHeight="1">
      <c r="B2" s="288"/>
      <c r="C2" s="289"/>
      <c r="D2" s="289"/>
      <c r="E2" s="289"/>
      <c r="F2" s="289"/>
      <c r="G2" s="289"/>
      <c r="H2" s="289"/>
      <c r="I2" s="289"/>
      <c r="J2" s="289"/>
      <c r="K2" s="290"/>
    </row>
    <row r="3" s="16" customFormat="1" ht="45" customHeight="1">
      <c r="B3" s="291"/>
      <c r="C3" s="292" t="s">
        <v>1546</v>
      </c>
      <c r="D3" s="292"/>
      <c r="E3" s="292"/>
      <c r="F3" s="292"/>
      <c r="G3" s="292"/>
      <c r="H3" s="292"/>
      <c r="I3" s="292"/>
      <c r="J3" s="292"/>
      <c r="K3" s="293"/>
    </row>
    <row r="4" s="1" customFormat="1" ht="25.5" customHeight="1">
      <c r="B4" s="294"/>
      <c r="C4" s="295" t="s">
        <v>1547</v>
      </c>
      <c r="D4" s="295"/>
      <c r="E4" s="295"/>
      <c r="F4" s="295"/>
      <c r="G4" s="295"/>
      <c r="H4" s="295"/>
      <c r="I4" s="295"/>
      <c r="J4" s="295"/>
      <c r="K4" s="296"/>
    </row>
    <row r="5" s="1" customFormat="1" ht="5.25" customHeight="1">
      <c r="B5" s="294"/>
      <c r="C5" s="297"/>
      <c r="D5" s="297"/>
      <c r="E5" s="297"/>
      <c r="F5" s="297"/>
      <c r="G5" s="297"/>
      <c r="H5" s="297"/>
      <c r="I5" s="297"/>
      <c r="J5" s="297"/>
      <c r="K5" s="296"/>
    </row>
    <row r="6" s="1" customFormat="1" ht="15" customHeight="1">
      <c r="B6" s="294"/>
      <c r="C6" s="298" t="s">
        <v>1548</v>
      </c>
      <c r="D6" s="298"/>
      <c r="E6" s="298"/>
      <c r="F6" s="298"/>
      <c r="G6" s="298"/>
      <c r="H6" s="298"/>
      <c r="I6" s="298"/>
      <c r="J6" s="298"/>
      <c r="K6" s="296"/>
    </row>
    <row r="7" s="1" customFormat="1" ht="15" customHeight="1">
      <c r="B7" s="299"/>
      <c r="C7" s="298" t="s">
        <v>1549</v>
      </c>
      <c r="D7" s="298"/>
      <c r="E7" s="298"/>
      <c r="F7" s="298"/>
      <c r="G7" s="298"/>
      <c r="H7" s="298"/>
      <c r="I7" s="298"/>
      <c r="J7" s="298"/>
      <c r="K7" s="296"/>
    </row>
    <row r="8" s="1" customFormat="1" ht="12.75" customHeight="1">
      <c r="B8" s="299"/>
      <c r="C8" s="298"/>
      <c r="D8" s="298"/>
      <c r="E8" s="298"/>
      <c r="F8" s="298"/>
      <c r="G8" s="298"/>
      <c r="H8" s="298"/>
      <c r="I8" s="298"/>
      <c r="J8" s="298"/>
      <c r="K8" s="296"/>
    </row>
    <row r="9" s="1" customFormat="1" ht="15" customHeight="1">
      <c r="B9" s="299"/>
      <c r="C9" s="298" t="s">
        <v>1550</v>
      </c>
      <c r="D9" s="298"/>
      <c r="E9" s="298"/>
      <c r="F9" s="298"/>
      <c r="G9" s="298"/>
      <c r="H9" s="298"/>
      <c r="I9" s="298"/>
      <c r="J9" s="298"/>
      <c r="K9" s="296"/>
    </row>
    <row r="10" s="1" customFormat="1" ht="15" customHeight="1">
      <c r="B10" s="299"/>
      <c r="C10" s="298"/>
      <c r="D10" s="298" t="s">
        <v>1551</v>
      </c>
      <c r="E10" s="298"/>
      <c r="F10" s="298"/>
      <c r="G10" s="298"/>
      <c r="H10" s="298"/>
      <c r="I10" s="298"/>
      <c r="J10" s="298"/>
      <c r="K10" s="296"/>
    </row>
    <row r="11" s="1" customFormat="1" ht="15" customHeight="1">
      <c r="B11" s="299"/>
      <c r="C11" s="300"/>
      <c r="D11" s="298" t="s">
        <v>1552</v>
      </c>
      <c r="E11" s="298"/>
      <c r="F11" s="298"/>
      <c r="G11" s="298"/>
      <c r="H11" s="298"/>
      <c r="I11" s="298"/>
      <c r="J11" s="298"/>
      <c r="K11" s="296"/>
    </row>
    <row r="12" s="1" customFormat="1" ht="15" customHeight="1">
      <c r="B12" s="299"/>
      <c r="C12" s="300"/>
      <c r="D12" s="298"/>
      <c r="E12" s="298"/>
      <c r="F12" s="298"/>
      <c r="G12" s="298"/>
      <c r="H12" s="298"/>
      <c r="I12" s="298"/>
      <c r="J12" s="298"/>
      <c r="K12" s="296"/>
    </row>
    <row r="13" s="1" customFormat="1" ht="15" customHeight="1">
      <c r="B13" s="299"/>
      <c r="C13" s="300"/>
      <c r="D13" s="301" t="s">
        <v>1553</v>
      </c>
      <c r="E13" s="298"/>
      <c r="F13" s="298"/>
      <c r="G13" s="298"/>
      <c r="H13" s="298"/>
      <c r="I13" s="298"/>
      <c r="J13" s="298"/>
      <c r="K13" s="296"/>
    </row>
    <row r="14" s="1" customFormat="1" ht="12.75" customHeight="1">
      <c r="B14" s="299"/>
      <c r="C14" s="300"/>
      <c r="D14" s="300"/>
      <c r="E14" s="300"/>
      <c r="F14" s="300"/>
      <c r="G14" s="300"/>
      <c r="H14" s="300"/>
      <c r="I14" s="300"/>
      <c r="J14" s="300"/>
      <c r="K14" s="296"/>
    </row>
    <row r="15" s="1" customFormat="1" ht="15" customHeight="1">
      <c r="B15" s="299"/>
      <c r="C15" s="300"/>
      <c r="D15" s="298" t="s">
        <v>1554</v>
      </c>
      <c r="E15" s="298"/>
      <c r="F15" s="298"/>
      <c r="G15" s="298"/>
      <c r="H15" s="298"/>
      <c r="I15" s="298"/>
      <c r="J15" s="298"/>
      <c r="K15" s="296"/>
    </row>
    <row r="16" s="1" customFormat="1" ht="15" customHeight="1">
      <c r="B16" s="299"/>
      <c r="C16" s="300"/>
      <c r="D16" s="298" t="s">
        <v>1555</v>
      </c>
      <c r="E16" s="298"/>
      <c r="F16" s="298"/>
      <c r="G16" s="298"/>
      <c r="H16" s="298"/>
      <c r="I16" s="298"/>
      <c r="J16" s="298"/>
      <c r="K16" s="296"/>
    </row>
    <row r="17" s="1" customFormat="1" ht="15" customHeight="1">
      <c r="B17" s="299"/>
      <c r="C17" s="300"/>
      <c r="D17" s="298" t="s">
        <v>1556</v>
      </c>
      <c r="E17" s="298"/>
      <c r="F17" s="298"/>
      <c r="G17" s="298"/>
      <c r="H17" s="298"/>
      <c r="I17" s="298"/>
      <c r="J17" s="298"/>
      <c r="K17" s="296"/>
    </row>
    <row r="18" s="1" customFormat="1" ht="15" customHeight="1">
      <c r="B18" s="299"/>
      <c r="C18" s="300"/>
      <c r="D18" s="300"/>
      <c r="E18" s="302" t="s">
        <v>76</v>
      </c>
      <c r="F18" s="298" t="s">
        <v>1557</v>
      </c>
      <c r="G18" s="298"/>
      <c r="H18" s="298"/>
      <c r="I18" s="298"/>
      <c r="J18" s="298"/>
      <c r="K18" s="296"/>
    </row>
    <row r="19" s="1" customFormat="1" ht="15" customHeight="1">
      <c r="B19" s="299"/>
      <c r="C19" s="300"/>
      <c r="D19" s="300"/>
      <c r="E19" s="302" t="s">
        <v>1558</v>
      </c>
      <c r="F19" s="298" t="s">
        <v>1559</v>
      </c>
      <c r="G19" s="298"/>
      <c r="H19" s="298"/>
      <c r="I19" s="298"/>
      <c r="J19" s="298"/>
      <c r="K19" s="296"/>
    </row>
    <row r="20" s="1" customFormat="1" ht="15" customHeight="1">
      <c r="B20" s="299"/>
      <c r="C20" s="300"/>
      <c r="D20" s="300"/>
      <c r="E20" s="302" t="s">
        <v>1560</v>
      </c>
      <c r="F20" s="298" t="s">
        <v>1561</v>
      </c>
      <c r="G20" s="298"/>
      <c r="H20" s="298"/>
      <c r="I20" s="298"/>
      <c r="J20" s="298"/>
      <c r="K20" s="296"/>
    </row>
    <row r="21" s="1" customFormat="1" ht="15" customHeight="1">
      <c r="B21" s="299"/>
      <c r="C21" s="300"/>
      <c r="D21" s="300"/>
      <c r="E21" s="302" t="s">
        <v>1562</v>
      </c>
      <c r="F21" s="298" t="s">
        <v>1563</v>
      </c>
      <c r="G21" s="298"/>
      <c r="H21" s="298"/>
      <c r="I21" s="298"/>
      <c r="J21" s="298"/>
      <c r="K21" s="296"/>
    </row>
    <row r="22" s="1" customFormat="1" ht="15" customHeight="1">
      <c r="B22" s="299"/>
      <c r="C22" s="300"/>
      <c r="D22" s="300"/>
      <c r="E22" s="302" t="s">
        <v>538</v>
      </c>
      <c r="F22" s="298" t="s">
        <v>1564</v>
      </c>
      <c r="G22" s="298"/>
      <c r="H22" s="298"/>
      <c r="I22" s="298"/>
      <c r="J22" s="298"/>
      <c r="K22" s="296"/>
    </row>
    <row r="23" s="1" customFormat="1" ht="15" customHeight="1">
      <c r="B23" s="299"/>
      <c r="C23" s="300"/>
      <c r="D23" s="300"/>
      <c r="E23" s="302" t="s">
        <v>1565</v>
      </c>
      <c r="F23" s="298" t="s">
        <v>1566</v>
      </c>
      <c r="G23" s="298"/>
      <c r="H23" s="298"/>
      <c r="I23" s="298"/>
      <c r="J23" s="298"/>
      <c r="K23" s="296"/>
    </row>
    <row r="24" s="1" customFormat="1" ht="12.75" customHeight="1">
      <c r="B24" s="299"/>
      <c r="C24" s="300"/>
      <c r="D24" s="300"/>
      <c r="E24" s="300"/>
      <c r="F24" s="300"/>
      <c r="G24" s="300"/>
      <c r="H24" s="300"/>
      <c r="I24" s="300"/>
      <c r="J24" s="300"/>
      <c r="K24" s="296"/>
    </row>
    <row r="25" s="1" customFormat="1" ht="15" customHeight="1">
      <c r="B25" s="299"/>
      <c r="C25" s="298" t="s">
        <v>1567</v>
      </c>
      <c r="D25" s="298"/>
      <c r="E25" s="298"/>
      <c r="F25" s="298"/>
      <c r="G25" s="298"/>
      <c r="H25" s="298"/>
      <c r="I25" s="298"/>
      <c r="J25" s="298"/>
      <c r="K25" s="296"/>
    </row>
    <row r="26" s="1" customFormat="1" ht="15" customHeight="1">
      <c r="B26" s="299"/>
      <c r="C26" s="298" t="s">
        <v>1568</v>
      </c>
      <c r="D26" s="298"/>
      <c r="E26" s="298"/>
      <c r="F26" s="298"/>
      <c r="G26" s="298"/>
      <c r="H26" s="298"/>
      <c r="I26" s="298"/>
      <c r="J26" s="298"/>
      <c r="K26" s="296"/>
    </row>
    <row r="27" s="1" customFormat="1" ht="15" customHeight="1">
      <c r="B27" s="299"/>
      <c r="C27" s="298"/>
      <c r="D27" s="298" t="s">
        <v>1569</v>
      </c>
      <c r="E27" s="298"/>
      <c r="F27" s="298"/>
      <c r="G27" s="298"/>
      <c r="H27" s="298"/>
      <c r="I27" s="298"/>
      <c r="J27" s="298"/>
      <c r="K27" s="296"/>
    </row>
    <row r="28" s="1" customFormat="1" ht="15" customHeight="1">
      <c r="B28" s="299"/>
      <c r="C28" s="300"/>
      <c r="D28" s="298" t="s">
        <v>1570</v>
      </c>
      <c r="E28" s="298"/>
      <c r="F28" s="298"/>
      <c r="G28" s="298"/>
      <c r="H28" s="298"/>
      <c r="I28" s="298"/>
      <c r="J28" s="298"/>
      <c r="K28" s="296"/>
    </row>
    <row r="29" s="1" customFormat="1" ht="12.75" customHeight="1">
      <c r="B29" s="299"/>
      <c r="C29" s="300"/>
      <c r="D29" s="300"/>
      <c r="E29" s="300"/>
      <c r="F29" s="300"/>
      <c r="G29" s="300"/>
      <c r="H29" s="300"/>
      <c r="I29" s="300"/>
      <c r="J29" s="300"/>
      <c r="K29" s="296"/>
    </row>
    <row r="30" s="1" customFormat="1" ht="15" customHeight="1">
      <c r="B30" s="299"/>
      <c r="C30" s="300"/>
      <c r="D30" s="298" t="s">
        <v>1571</v>
      </c>
      <c r="E30" s="298"/>
      <c r="F30" s="298"/>
      <c r="G30" s="298"/>
      <c r="H30" s="298"/>
      <c r="I30" s="298"/>
      <c r="J30" s="298"/>
      <c r="K30" s="296"/>
    </row>
    <row r="31" s="1" customFormat="1" ht="15" customHeight="1">
      <c r="B31" s="299"/>
      <c r="C31" s="300"/>
      <c r="D31" s="298" t="s">
        <v>1572</v>
      </c>
      <c r="E31" s="298"/>
      <c r="F31" s="298"/>
      <c r="G31" s="298"/>
      <c r="H31" s="298"/>
      <c r="I31" s="298"/>
      <c r="J31" s="298"/>
      <c r="K31" s="296"/>
    </row>
    <row r="32" s="1" customFormat="1" ht="12.75" customHeight="1">
      <c r="B32" s="299"/>
      <c r="C32" s="300"/>
      <c r="D32" s="300"/>
      <c r="E32" s="300"/>
      <c r="F32" s="300"/>
      <c r="G32" s="300"/>
      <c r="H32" s="300"/>
      <c r="I32" s="300"/>
      <c r="J32" s="300"/>
      <c r="K32" s="296"/>
    </row>
    <row r="33" s="1" customFormat="1" ht="15" customHeight="1">
      <c r="B33" s="299"/>
      <c r="C33" s="300"/>
      <c r="D33" s="298" t="s">
        <v>1573</v>
      </c>
      <c r="E33" s="298"/>
      <c r="F33" s="298"/>
      <c r="G33" s="298"/>
      <c r="H33" s="298"/>
      <c r="I33" s="298"/>
      <c r="J33" s="298"/>
      <c r="K33" s="296"/>
    </row>
    <row r="34" s="1" customFormat="1" ht="15" customHeight="1">
      <c r="B34" s="299"/>
      <c r="C34" s="300"/>
      <c r="D34" s="298" t="s">
        <v>1574</v>
      </c>
      <c r="E34" s="298"/>
      <c r="F34" s="298"/>
      <c r="G34" s="298"/>
      <c r="H34" s="298"/>
      <c r="I34" s="298"/>
      <c r="J34" s="298"/>
      <c r="K34" s="296"/>
    </row>
    <row r="35" s="1" customFormat="1" ht="15" customHeight="1">
      <c r="B35" s="299"/>
      <c r="C35" s="300"/>
      <c r="D35" s="298" t="s">
        <v>1575</v>
      </c>
      <c r="E35" s="298"/>
      <c r="F35" s="298"/>
      <c r="G35" s="298"/>
      <c r="H35" s="298"/>
      <c r="I35" s="298"/>
      <c r="J35" s="298"/>
      <c r="K35" s="296"/>
    </row>
    <row r="36" s="1" customFormat="1" ht="15" customHeight="1">
      <c r="B36" s="299"/>
      <c r="C36" s="300"/>
      <c r="D36" s="298"/>
      <c r="E36" s="301" t="s">
        <v>111</v>
      </c>
      <c r="F36" s="298"/>
      <c r="G36" s="298" t="s">
        <v>1576</v>
      </c>
      <c r="H36" s="298"/>
      <c r="I36" s="298"/>
      <c r="J36" s="298"/>
      <c r="K36" s="296"/>
    </row>
    <row r="37" s="1" customFormat="1" ht="30.75" customHeight="1">
      <c r="B37" s="299"/>
      <c r="C37" s="300"/>
      <c r="D37" s="298"/>
      <c r="E37" s="301" t="s">
        <v>1577</v>
      </c>
      <c r="F37" s="298"/>
      <c r="G37" s="298" t="s">
        <v>1578</v>
      </c>
      <c r="H37" s="298"/>
      <c r="I37" s="298"/>
      <c r="J37" s="298"/>
      <c r="K37" s="296"/>
    </row>
    <row r="38" s="1" customFormat="1" ht="15" customHeight="1">
      <c r="B38" s="299"/>
      <c r="C38" s="300"/>
      <c r="D38" s="298"/>
      <c r="E38" s="301" t="s">
        <v>50</v>
      </c>
      <c r="F38" s="298"/>
      <c r="G38" s="298" t="s">
        <v>1579</v>
      </c>
      <c r="H38" s="298"/>
      <c r="I38" s="298"/>
      <c r="J38" s="298"/>
      <c r="K38" s="296"/>
    </row>
    <row r="39" s="1" customFormat="1" ht="15" customHeight="1">
      <c r="B39" s="299"/>
      <c r="C39" s="300"/>
      <c r="D39" s="298"/>
      <c r="E39" s="301" t="s">
        <v>51</v>
      </c>
      <c r="F39" s="298"/>
      <c r="G39" s="298" t="s">
        <v>1580</v>
      </c>
      <c r="H39" s="298"/>
      <c r="I39" s="298"/>
      <c r="J39" s="298"/>
      <c r="K39" s="296"/>
    </row>
    <row r="40" s="1" customFormat="1" ht="15" customHeight="1">
      <c r="B40" s="299"/>
      <c r="C40" s="300"/>
      <c r="D40" s="298"/>
      <c r="E40" s="301" t="s">
        <v>112</v>
      </c>
      <c r="F40" s="298"/>
      <c r="G40" s="298" t="s">
        <v>1581</v>
      </c>
      <c r="H40" s="298"/>
      <c r="I40" s="298"/>
      <c r="J40" s="298"/>
      <c r="K40" s="296"/>
    </row>
    <row r="41" s="1" customFormat="1" ht="15" customHeight="1">
      <c r="B41" s="299"/>
      <c r="C41" s="300"/>
      <c r="D41" s="298"/>
      <c r="E41" s="301" t="s">
        <v>113</v>
      </c>
      <c r="F41" s="298"/>
      <c r="G41" s="298" t="s">
        <v>1582</v>
      </c>
      <c r="H41" s="298"/>
      <c r="I41" s="298"/>
      <c r="J41" s="298"/>
      <c r="K41" s="296"/>
    </row>
    <row r="42" s="1" customFormat="1" ht="15" customHeight="1">
      <c r="B42" s="299"/>
      <c r="C42" s="300"/>
      <c r="D42" s="298"/>
      <c r="E42" s="301" t="s">
        <v>1583</v>
      </c>
      <c r="F42" s="298"/>
      <c r="G42" s="298" t="s">
        <v>1584</v>
      </c>
      <c r="H42" s="298"/>
      <c r="I42" s="298"/>
      <c r="J42" s="298"/>
      <c r="K42" s="296"/>
    </row>
    <row r="43" s="1" customFormat="1" ht="15" customHeight="1">
      <c r="B43" s="299"/>
      <c r="C43" s="300"/>
      <c r="D43" s="298"/>
      <c r="E43" s="301"/>
      <c r="F43" s="298"/>
      <c r="G43" s="298" t="s">
        <v>1585</v>
      </c>
      <c r="H43" s="298"/>
      <c r="I43" s="298"/>
      <c r="J43" s="298"/>
      <c r="K43" s="296"/>
    </row>
    <row r="44" s="1" customFormat="1" ht="15" customHeight="1">
      <c r="B44" s="299"/>
      <c r="C44" s="300"/>
      <c r="D44" s="298"/>
      <c r="E44" s="301" t="s">
        <v>1586</v>
      </c>
      <c r="F44" s="298"/>
      <c r="G44" s="298" t="s">
        <v>1587</v>
      </c>
      <c r="H44" s="298"/>
      <c r="I44" s="298"/>
      <c r="J44" s="298"/>
      <c r="K44" s="296"/>
    </row>
    <row r="45" s="1" customFormat="1" ht="15" customHeight="1">
      <c r="B45" s="299"/>
      <c r="C45" s="300"/>
      <c r="D45" s="298"/>
      <c r="E45" s="301" t="s">
        <v>115</v>
      </c>
      <c r="F45" s="298"/>
      <c r="G45" s="298" t="s">
        <v>1588</v>
      </c>
      <c r="H45" s="298"/>
      <c r="I45" s="298"/>
      <c r="J45" s="298"/>
      <c r="K45" s="296"/>
    </row>
    <row r="46" s="1" customFormat="1" ht="12.75" customHeight="1">
      <c r="B46" s="299"/>
      <c r="C46" s="300"/>
      <c r="D46" s="298"/>
      <c r="E46" s="298"/>
      <c r="F46" s="298"/>
      <c r="G46" s="298"/>
      <c r="H46" s="298"/>
      <c r="I46" s="298"/>
      <c r="J46" s="298"/>
      <c r="K46" s="296"/>
    </row>
    <row r="47" s="1" customFormat="1" ht="15" customHeight="1">
      <c r="B47" s="299"/>
      <c r="C47" s="300"/>
      <c r="D47" s="298" t="s">
        <v>1589</v>
      </c>
      <c r="E47" s="298"/>
      <c r="F47" s="298"/>
      <c r="G47" s="298"/>
      <c r="H47" s="298"/>
      <c r="I47" s="298"/>
      <c r="J47" s="298"/>
      <c r="K47" s="296"/>
    </row>
    <row r="48" s="1" customFormat="1" ht="15" customHeight="1">
      <c r="B48" s="299"/>
      <c r="C48" s="300"/>
      <c r="D48" s="300"/>
      <c r="E48" s="298" t="s">
        <v>1590</v>
      </c>
      <c r="F48" s="298"/>
      <c r="G48" s="298"/>
      <c r="H48" s="298"/>
      <c r="I48" s="298"/>
      <c r="J48" s="298"/>
      <c r="K48" s="296"/>
    </row>
    <row r="49" s="1" customFormat="1" ht="15" customHeight="1">
      <c r="B49" s="299"/>
      <c r="C49" s="300"/>
      <c r="D49" s="300"/>
      <c r="E49" s="298" t="s">
        <v>1591</v>
      </c>
      <c r="F49" s="298"/>
      <c r="G49" s="298"/>
      <c r="H49" s="298"/>
      <c r="I49" s="298"/>
      <c r="J49" s="298"/>
      <c r="K49" s="296"/>
    </row>
    <row r="50" s="1" customFormat="1" ht="15" customHeight="1">
      <c r="B50" s="299"/>
      <c r="C50" s="300"/>
      <c r="D50" s="300"/>
      <c r="E50" s="298" t="s">
        <v>1592</v>
      </c>
      <c r="F50" s="298"/>
      <c r="G50" s="298"/>
      <c r="H50" s="298"/>
      <c r="I50" s="298"/>
      <c r="J50" s="298"/>
      <c r="K50" s="296"/>
    </row>
    <row r="51" s="1" customFormat="1" ht="15" customHeight="1">
      <c r="B51" s="299"/>
      <c r="C51" s="300"/>
      <c r="D51" s="298" t="s">
        <v>1593</v>
      </c>
      <c r="E51" s="298"/>
      <c r="F51" s="298"/>
      <c r="G51" s="298"/>
      <c r="H51" s="298"/>
      <c r="I51" s="298"/>
      <c r="J51" s="298"/>
      <c r="K51" s="296"/>
    </row>
    <row r="52" s="1" customFormat="1" ht="25.5" customHeight="1">
      <c r="B52" s="294"/>
      <c r="C52" s="295" t="s">
        <v>1594</v>
      </c>
      <c r="D52" s="295"/>
      <c r="E52" s="295"/>
      <c r="F52" s="295"/>
      <c r="G52" s="295"/>
      <c r="H52" s="295"/>
      <c r="I52" s="295"/>
      <c r="J52" s="295"/>
      <c r="K52" s="296"/>
    </row>
    <row r="53" s="1" customFormat="1" ht="5.25" customHeight="1">
      <c r="B53" s="294"/>
      <c r="C53" s="297"/>
      <c r="D53" s="297"/>
      <c r="E53" s="297"/>
      <c r="F53" s="297"/>
      <c r="G53" s="297"/>
      <c r="H53" s="297"/>
      <c r="I53" s="297"/>
      <c r="J53" s="297"/>
      <c r="K53" s="296"/>
    </row>
    <row r="54" s="1" customFormat="1" ht="15" customHeight="1">
      <c r="B54" s="294"/>
      <c r="C54" s="298" t="s">
        <v>1595</v>
      </c>
      <c r="D54" s="298"/>
      <c r="E54" s="298"/>
      <c r="F54" s="298"/>
      <c r="G54" s="298"/>
      <c r="H54" s="298"/>
      <c r="I54" s="298"/>
      <c r="J54" s="298"/>
      <c r="K54" s="296"/>
    </row>
    <row r="55" s="1" customFormat="1" ht="15" customHeight="1">
      <c r="B55" s="294"/>
      <c r="C55" s="298" t="s">
        <v>1596</v>
      </c>
      <c r="D55" s="298"/>
      <c r="E55" s="298"/>
      <c r="F55" s="298"/>
      <c r="G55" s="298"/>
      <c r="H55" s="298"/>
      <c r="I55" s="298"/>
      <c r="J55" s="298"/>
      <c r="K55" s="296"/>
    </row>
    <row r="56" s="1" customFormat="1" ht="12.75" customHeight="1">
      <c r="B56" s="294"/>
      <c r="C56" s="298"/>
      <c r="D56" s="298"/>
      <c r="E56" s="298"/>
      <c r="F56" s="298"/>
      <c r="G56" s="298"/>
      <c r="H56" s="298"/>
      <c r="I56" s="298"/>
      <c r="J56" s="298"/>
      <c r="K56" s="296"/>
    </row>
    <row r="57" s="1" customFormat="1" ht="15" customHeight="1">
      <c r="B57" s="294"/>
      <c r="C57" s="298" t="s">
        <v>1597</v>
      </c>
      <c r="D57" s="298"/>
      <c r="E57" s="298"/>
      <c r="F57" s="298"/>
      <c r="G57" s="298"/>
      <c r="H57" s="298"/>
      <c r="I57" s="298"/>
      <c r="J57" s="298"/>
      <c r="K57" s="296"/>
    </row>
    <row r="58" s="1" customFormat="1" ht="15" customHeight="1">
      <c r="B58" s="294"/>
      <c r="C58" s="300"/>
      <c r="D58" s="298" t="s">
        <v>1598</v>
      </c>
      <c r="E58" s="298"/>
      <c r="F58" s="298"/>
      <c r="G58" s="298"/>
      <c r="H58" s="298"/>
      <c r="I58" s="298"/>
      <c r="J58" s="298"/>
      <c r="K58" s="296"/>
    </row>
    <row r="59" s="1" customFormat="1" ht="15" customHeight="1">
      <c r="B59" s="294"/>
      <c r="C59" s="300"/>
      <c r="D59" s="298" t="s">
        <v>1599</v>
      </c>
      <c r="E59" s="298"/>
      <c r="F59" s="298"/>
      <c r="G59" s="298"/>
      <c r="H59" s="298"/>
      <c r="I59" s="298"/>
      <c r="J59" s="298"/>
      <c r="K59" s="296"/>
    </row>
    <row r="60" s="1" customFormat="1" ht="15" customHeight="1">
      <c r="B60" s="294"/>
      <c r="C60" s="300"/>
      <c r="D60" s="298" t="s">
        <v>1600</v>
      </c>
      <c r="E60" s="298"/>
      <c r="F60" s="298"/>
      <c r="G60" s="298"/>
      <c r="H60" s="298"/>
      <c r="I60" s="298"/>
      <c r="J60" s="298"/>
      <c r="K60" s="296"/>
    </row>
    <row r="61" s="1" customFormat="1" ht="15" customHeight="1">
      <c r="B61" s="294"/>
      <c r="C61" s="300"/>
      <c r="D61" s="298" t="s">
        <v>1601</v>
      </c>
      <c r="E61" s="298"/>
      <c r="F61" s="298"/>
      <c r="G61" s="298"/>
      <c r="H61" s="298"/>
      <c r="I61" s="298"/>
      <c r="J61" s="298"/>
      <c r="K61" s="296"/>
    </row>
    <row r="62" s="1" customFormat="1" ht="15" customHeight="1">
      <c r="B62" s="294"/>
      <c r="C62" s="300"/>
      <c r="D62" s="303" t="s">
        <v>1602</v>
      </c>
      <c r="E62" s="303"/>
      <c r="F62" s="303"/>
      <c r="G62" s="303"/>
      <c r="H62" s="303"/>
      <c r="I62" s="303"/>
      <c r="J62" s="303"/>
      <c r="K62" s="296"/>
    </row>
    <row r="63" s="1" customFormat="1" ht="15" customHeight="1">
      <c r="B63" s="294"/>
      <c r="C63" s="300"/>
      <c r="D63" s="298" t="s">
        <v>1603</v>
      </c>
      <c r="E63" s="298"/>
      <c r="F63" s="298"/>
      <c r="G63" s="298"/>
      <c r="H63" s="298"/>
      <c r="I63" s="298"/>
      <c r="J63" s="298"/>
      <c r="K63" s="296"/>
    </row>
    <row r="64" s="1" customFormat="1" ht="12.75" customHeight="1">
      <c r="B64" s="294"/>
      <c r="C64" s="300"/>
      <c r="D64" s="300"/>
      <c r="E64" s="304"/>
      <c r="F64" s="300"/>
      <c r="G64" s="300"/>
      <c r="H64" s="300"/>
      <c r="I64" s="300"/>
      <c r="J64" s="300"/>
      <c r="K64" s="296"/>
    </row>
    <row r="65" s="1" customFormat="1" ht="15" customHeight="1">
      <c r="B65" s="294"/>
      <c r="C65" s="300"/>
      <c r="D65" s="298" t="s">
        <v>1604</v>
      </c>
      <c r="E65" s="298"/>
      <c r="F65" s="298"/>
      <c r="G65" s="298"/>
      <c r="H65" s="298"/>
      <c r="I65" s="298"/>
      <c r="J65" s="298"/>
      <c r="K65" s="296"/>
    </row>
    <row r="66" s="1" customFormat="1" ht="15" customHeight="1">
      <c r="B66" s="294"/>
      <c r="C66" s="300"/>
      <c r="D66" s="303" t="s">
        <v>1605</v>
      </c>
      <c r="E66" s="303"/>
      <c r="F66" s="303"/>
      <c r="G66" s="303"/>
      <c r="H66" s="303"/>
      <c r="I66" s="303"/>
      <c r="J66" s="303"/>
      <c r="K66" s="296"/>
    </row>
    <row r="67" s="1" customFormat="1" ht="15" customHeight="1">
      <c r="B67" s="294"/>
      <c r="C67" s="300"/>
      <c r="D67" s="298" t="s">
        <v>1606</v>
      </c>
      <c r="E67" s="298"/>
      <c r="F67" s="298"/>
      <c r="G67" s="298"/>
      <c r="H67" s="298"/>
      <c r="I67" s="298"/>
      <c r="J67" s="298"/>
      <c r="K67" s="296"/>
    </row>
    <row r="68" s="1" customFormat="1" ht="15" customHeight="1">
      <c r="B68" s="294"/>
      <c r="C68" s="300"/>
      <c r="D68" s="298" t="s">
        <v>1607</v>
      </c>
      <c r="E68" s="298"/>
      <c r="F68" s="298"/>
      <c r="G68" s="298"/>
      <c r="H68" s="298"/>
      <c r="I68" s="298"/>
      <c r="J68" s="298"/>
      <c r="K68" s="296"/>
    </row>
    <row r="69" s="1" customFormat="1" ht="15" customHeight="1">
      <c r="B69" s="294"/>
      <c r="C69" s="300"/>
      <c r="D69" s="298" t="s">
        <v>1608</v>
      </c>
      <c r="E69" s="298"/>
      <c r="F69" s="298"/>
      <c r="G69" s="298"/>
      <c r="H69" s="298"/>
      <c r="I69" s="298"/>
      <c r="J69" s="298"/>
      <c r="K69" s="296"/>
    </row>
    <row r="70" s="1" customFormat="1" ht="15" customHeight="1">
      <c r="B70" s="294"/>
      <c r="C70" s="300"/>
      <c r="D70" s="298" t="s">
        <v>1609</v>
      </c>
      <c r="E70" s="298"/>
      <c r="F70" s="298"/>
      <c r="G70" s="298"/>
      <c r="H70" s="298"/>
      <c r="I70" s="298"/>
      <c r="J70" s="298"/>
      <c r="K70" s="296"/>
    </row>
    <row r="71" s="1" customFormat="1" ht="12.75" customHeight="1">
      <c r="B71" s="305"/>
      <c r="C71" s="306"/>
      <c r="D71" s="306"/>
      <c r="E71" s="306"/>
      <c r="F71" s="306"/>
      <c r="G71" s="306"/>
      <c r="H71" s="306"/>
      <c r="I71" s="306"/>
      <c r="J71" s="306"/>
      <c r="K71" s="307"/>
    </row>
    <row r="72" s="1" customFormat="1" ht="18.75" customHeight="1">
      <c r="B72" s="308"/>
      <c r="C72" s="308"/>
      <c r="D72" s="308"/>
      <c r="E72" s="308"/>
      <c r="F72" s="308"/>
      <c r="G72" s="308"/>
      <c r="H72" s="308"/>
      <c r="I72" s="308"/>
      <c r="J72" s="308"/>
      <c r="K72" s="309"/>
    </row>
    <row r="73" s="1" customFormat="1" ht="18.75" customHeight="1">
      <c r="B73" s="309"/>
      <c r="C73" s="309"/>
      <c r="D73" s="309"/>
      <c r="E73" s="309"/>
      <c r="F73" s="309"/>
      <c r="G73" s="309"/>
      <c r="H73" s="309"/>
      <c r="I73" s="309"/>
      <c r="J73" s="309"/>
      <c r="K73" s="309"/>
    </row>
    <row r="74" s="1" customFormat="1" ht="7.5" customHeight="1">
      <c r="B74" s="310"/>
      <c r="C74" s="311"/>
      <c r="D74" s="311"/>
      <c r="E74" s="311"/>
      <c r="F74" s="311"/>
      <c r="G74" s="311"/>
      <c r="H74" s="311"/>
      <c r="I74" s="311"/>
      <c r="J74" s="311"/>
      <c r="K74" s="312"/>
    </row>
    <row r="75" s="1" customFormat="1" ht="45" customHeight="1">
      <c r="B75" s="313"/>
      <c r="C75" s="314" t="s">
        <v>1610</v>
      </c>
      <c r="D75" s="314"/>
      <c r="E75" s="314"/>
      <c r="F75" s="314"/>
      <c r="G75" s="314"/>
      <c r="H75" s="314"/>
      <c r="I75" s="314"/>
      <c r="J75" s="314"/>
      <c r="K75" s="315"/>
    </row>
    <row r="76" s="1" customFormat="1" ht="17.25" customHeight="1">
      <c r="B76" s="313"/>
      <c r="C76" s="316" t="s">
        <v>1611</v>
      </c>
      <c r="D76" s="316"/>
      <c r="E76" s="316"/>
      <c r="F76" s="316" t="s">
        <v>1612</v>
      </c>
      <c r="G76" s="317"/>
      <c r="H76" s="316" t="s">
        <v>51</v>
      </c>
      <c r="I76" s="316" t="s">
        <v>54</v>
      </c>
      <c r="J76" s="316" t="s">
        <v>1613</v>
      </c>
      <c r="K76" s="315"/>
    </row>
    <row r="77" s="1" customFormat="1" ht="17.25" customHeight="1">
      <c r="B77" s="313"/>
      <c r="C77" s="318" t="s">
        <v>1614</v>
      </c>
      <c r="D77" s="318"/>
      <c r="E77" s="318"/>
      <c r="F77" s="319" t="s">
        <v>1615</v>
      </c>
      <c r="G77" s="320"/>
      <c r="H77" s="318"/>
      <c r="I77" s="318"/>
      <c r="J77" s="318" t="s">
        <v>1616</v>
      </c>
      <c r="K77" s="315"/>
    </row>
    <row r="78" s="1" customFormat="1" ht="5.25" customHeight="1">
      <c r="B78" s="313"/>
      <c r="C78" s="321"/>
      <c r="D78" s="321"/>
      <c r="E78" s="321"/>
      <c r="F78" s="321"/>
      <c r="G78" s="322"/>
      <c r="H78" s="321"/>
      <c r="I78" s="321"/>
      <c r="J78" s="321"/>
      <c r="K78" s="315"/>
    </row>
    <row r="79" s="1" customFormat="1" ht="15" customHeight="1">
      <c r="B79" s="313"/>
      <c r="C79" s="301" t="s">
        <v>50</v>
      </c>
      <c r="D79" s="323"/>
      <c r="E79" s="323"/>
      <c r="F79" s="324" t="s">
        <v>1617</v>
      </c>
      <c r="G79" s="325"/>
      <c r="H79" s="301" t="s">
        <v>1618</v>
      </c>
      <c r="I79" s="301" t="s">
        <v>1619</v>
      </c>
      <c r="J79" s="301">
        <v>20</v>
      </c>
      <c r="K79" s="315"/>
    </row>
    <row r="80" s="1" customFormat="1" ht="15" customHeight="1">
      <c r="B80" s="313"/>
      <c r="C80" s="301" t="s">
        <v>1620</v>
      </c>
      <c r="D80" s="301"/>
      <c r="E80" s="301"/>
      <c r="F80" s="324" t="s">
        <v>1617</v>
      </c>
      <c r="G80" s="325"/>
      <c r="H80" s="301" t="s">
        <v>1621</v>
      </c>
      <c r="I80" s="301" t="s">
        <v>1619</v>
      </c>
      <c r="J80" s="301">
        <v>120</v>
      </c>
      <c r="K80" s="315"/>
    </row>
    <row r="81" s="1" customFormat="1" ht="15" customHeight="1">
      <c r="B81" s="326"/>
      <c r="C81" s="301" t="s">
        <v>1622</v>
      </c>
      <c r="D81" s="301"/>
      <c r="E81" s="301"/>
      <c r="F81" s="324" t="s">
        <v>1623</v>
      </c>
      <c r="G81" s="325"/>
      <c r="H81" s="301" t="s">
        <v>1624</v>
      </c>
      <c r="I81" s="301" t="s">
        <v>1619</v>
      </c>
      <c r="J81" s="301">
        <v>50</v>
      </c>
      <c r="K81" s="315"/>
    </row>
    <row r="82" s="1" customFormat="1" ht="15" customHeight="1">
      <c r="B82" s="326"/>
      <c r="C82" s="301" t="s">
        <v>1625</v>
      </c>
      <c r="D82" s="301"/>
      <c r="E82" s="301"/>
      <c r="F82" s="324" t="s">
        <v>1617</v>
      </c>
      <c r="G82" s="325"/>
      <c r="H82" s="301" t="s">
        <v>1626</v>
      </c>
      <c r="I82" s="301" t="s">
        <v>1627</v>
      </c>
      <c r="J82" s="301"/>
      <c r="K82" s="315"/>
    </row>
    <row r="83" s="1" customFormat="1" ht="15" customHeight="1">
      <c r="B83" s="326"/>
      <c r="C83" s="327" t="s">
        <v>1628</v>
      </c>
      <c r="D83" s="327"/>
      <c r="E83" s="327"/>
      <c r="F83" s="328" t="s">
        <v>1623</v>
      </c>
      <c r="G83" s="327"/>
      <c r="H83" s="327" t="s">
        <v>1629</v>
      </c>
      <c r="I83" s="327" t="s">
        <v>1619</v>
      </c>
      <c r="J83" s="327">
        <v>15</v>
      </c>
      <c r="K83" s="315"/>
    </row>
    <row r="84" s="1" customFormat="1" ht="15" customHeight="1">
      <c r="B84" s="326"/>
      <c r="C84" s="327" t="s">
        <v>1630</v>
      </c>
      <c r="D84" s="327"/>
      <c r="E84" s="327"/>
      <c r="F84" s="328" t="s">
        <v>1623</v>
      </c>
      <c r="G84" s="327"/>
      <c r="H84" s="327" t="s">
        <v>1631</v>
      </c>
      <c r="I84" s="327" t="s">
        <v>1619</v>
      </c>
      <c r="J84" s="327">
        <v>15</v>
      </c>
      <c r="K84" s="315"/>
    </row>
    <row r="85" s="1" customFormat="1" ht="15" customHeight="1">
      <c r="B85" s="326"/>
      <c r="C85" s="327" t="s">
        <v>1632</v>
      </c>
      <c r="D85" s="327"/>
      <c r="E85" s="327"/>
      <c r="F85" s="328" t="s">
        <v>1623</v>
      </c>
      <c r="G85" s="327"/>
      <c r="H85" s="327" t="s">
        <v>1633</v>
      </c>
      <c r="I85" s="327" t="s">
        <v>1619</v>
      </c>
      <c r="J85" s="327">
        <v>20</v>
      </c>
      <c r="K85" s="315"/>
    </row>
    <row r="86" s="1" customFormat="1" ht="15" customHeight="1">
      <c r="B86" s="326"/>
      <c r="C86" s="327" t="s">
        <v>1634</v>
      </c>
      <c r="D86" s="327"/>
      <c r="E86" s="327"/>
      <c r="F86" s="328" t="s">
        <v>1623</v>
      </c>
      <c r="G86" s="327"/>
      <c r="H86" s="327" t="s">
        <v>1635</v>
      </c>
      <c r="I86" s="327" t="s">
        <v>1619</v>
      </c>
      <c r="J86" s="327">
        <v>20</v>
      </c>
      <c r="K86" s="315"/>
    </row>
    <row r="87" s="1" customFormat="1" ht="15" customHeight="1">
      <c r="B87" s="326"/>
      <c r="C87" s="301" t="s">
        <v>1636</v>
      </c>
      <c r="D87" s="301"/>
      <c r="E87" s="301"/>
      <c r="F87" s="324" t="s">
        <v>1623</v>
      </c>
      <c r="G87" s="325"/>
      <c r="H87" s="301" t="s">
        <v>1637</v>
      </c>
      <c r="I87" s="301" t="s">
        <v>1619</v>
      </c>
      <c r="J87" s="301">
        <v>50</v>
      </c>
      <c r="K87" s="315"/>
    </row>
    <row r="88" s="1" customFormat="1" ht="15" customHeight="1">
      <c r="B88" s="326"/>
      <c r="C88" s="301" t="s">
        <v>1638</v>
      </c>
      <c r="D88" s="301"/>
      <c r="E88" s="301"/>
      <c r="F88" s="324" t="s">
        <v>1623</v>
      </c>
      <c r="G88" s="325"/>
      <c r="H88" s="301" t="s">
        <v>1639</v>
      </c>
      <c r="I88" s="301" t="s">
        <v>1619</v>
      </c>
      <c r="J88" s="301">
        <v>20</v>
      </c>
      <c r="K88" s="315"/>
    </row>
    <row r="89" s="1" customFormat="1" ht="15" customHeight="1">
      <c r="B89" s="326"/>
      <c r="C89" s="301" t="s">
        <v>1640</v>
      </c>
      <c r="D89" s="301"/>
      <c r="E89" s="301"/>
      <c r="F89" s="324" t="s">
        <v>1623</v>
      </c>
      <c r="G89" s="325"/>
      <c r="H89" s="301" t="s">
        <v>1641</v>
      </c>
      <c r="I89" s="301" t="s">
        <v>1619</v>
      </c>
      <c r="J89" s="301">
        <v>20</v>
      </c>
      <c r="K89" s="315"/>
    </row>
    <row r="90" s="1" customFormat="1" ht="15" customHeight="1">
      <c r="B90" s="326"/>
      <c r="C90" s="301" t="s">
        <v>1642</v>
      </c>
      <c r="D90" s="301"/>
      <c r="E90" s="301"/>
      <c r="F90" s="324" t="s">
        <v>1623</v>
      </c>
      <c r="G90" s="325"/>
      <c r="H90" s="301" t="s">
        <v>1643</v>
      </c>
      <c r="I90" s="301" t="s">
        <v>1619</v>
      </c>
      <c r="J90" s="301">
        <v>50</v>
      </c>
      <c r="K90" s="315"/>
    </row>
    <row r="91" s="1" customFormat="1" ht="15" customHeight="1">
      <c r="B91" s="326"/>
      <c r="C91" s="301" t="s">
        <v>1644</v>
      </c>
      <c r="D91" s="301"/>
      <c r="E91" s="301"/>
      <c r="F91" s="324" t="s">
        <v>1623</v>
      </c>
      <c r="G91" s="325"/>
      <c r="H91" s="301" t="s">
        <v>1644</v>
      </c>
      <c r="I91" s="301" t="s">
        <v>1619</v>
      </c>
      <c r="J91" s="301">
        <v>50</v>
      </c>
      <c r="K91" s="315"/>
    </row>
    <row r="92" s="1" customFormat="1" ht="15" customHeight="1">
      <c r="B92" s="326"/>
      <c r="C92" s="301" t="s">
        <v>1645</v>
      </c>
      <c r="D92" s="301"/>
      <c r="E92" s="301"/>
      <c r="F92" s="324" t="s">
        <v>1623</v>
      </c>
      <c r="G92" s="325"/>
      <c r="H92" s="301" t="s">
        <v>1646</v>
      </c>
      <c r="I92" s="301" t="s">
        <v>1619</v>
      </c>
      <c r="J92" s="301">
        <v>255</v>
      </c>
      <c r="K92" s="315"/>
    </row>
    <row r="93" s="1" customFormat="1" ht="15" customHeight="1">
      <c r="B93" s="326"/>
      <c r="C93" s="301" t="s">
        <v>1647</v>
      </c>
      <c r="D93" s="301"/>
      <c r="E93" s="301"/>
      <c r="F93" s="324" t="s">
        <v>1617</v>
      </c>
      <c r="G93" s="325"/>
      <c r="H93" s="301" t="s">
        <v>1648</v>
      </c>
      <c r="I93" s="301" t="s">
        <v>1649</v>
      </c>
      <c r="J93" s="301"/>
      <c r="K93" s="315"/>
    </row>
    <row r="94" s="1" customFormat="1" ht="15" customHeight="1">
      <c r="B94" s="326"/>
      <c r="C94" s="301" t="s">
        <v>1650</v>
      </c>
      <c r="D94" s="301"/>
      <c r="E94" s="301"/>
      <c r="F94" s="324" t="s">
        <v>1617</v>
      </c>
      <c r="G94" s="325"/>
      <c r="H94" s="301" t="s">
        <v>1651</v>
      </c>
      <c r="I94" s="301" t="s">
        <v>1652</v>
      </c>
      <c r="J94" s="301"/>
      <c r="K94" s="315"/>
    </row>
    <row r="95" s="1" customFormat="1" ht="15" customHeight="1">
      <c r="B95" s="326"/>
      <c r="C95" s="301" t="s">
        <v>1653</v>
      </c>
      <c r="D95" s="301"/>
      <c r="E95" s="301"/>
      <c r="F95" s="324" t="s">
        <v>1617</v>
      </c>
      <c r="G95" s="325"/>
      <c r="H95" s="301" t="s">
        <v>1653</v>
      </c>
      <c r="I95" s="301" t="s">
        <v>1652</v>
      </c>
      <c r="J95" s="301"/>
      <c r="K95" s="315"/>
    </row>
    <row r="96" s="1" customFormat="1" ht="15" customHeight="1">
      <c r="B96" s="326"/>
      <c r="C96" s="301" t="s">
        <v>35</v>
      </c>
      <c r="D96" s="301"/>
      <c r="E96" s="301"/>
      <c r="F96" s="324" t="s">
        <v>1617</v>
      </c>
      <c r="G96" s="325"/>
      <c r="H96" s="301" t="s">
        <v>1654</v>
      </c>
      <c r="I96" s="301" t="s">
        <v>1652</v>
      </c>
      <c r="J96" s="301"/>
      <c r="K96" s="315"/>
    </row>
    <row r="97" s="1" customFormat="1" ht="15" customHeight="1">
      <c r="B97" s="326"/>
      <c r="C97" s="301" t="s">
        <v>45</v>
      </c>
      <c r="D97" s="301"/>
      <c r="E97" s="301"/>
      <c r="F97" s="324" t="s">
        <v>1617</v>
      </c>
      <c r="G97" s="325"/>
      <c r="H97" s="301" t="s">
        <v>1655</v>
      </c>
      <c r="I97" s="301" t="s">
        <v>1652</v>
      </c>
      <c r="J97" s="301"/>
      <c r="K97" s="315"/>
    </row>
    <row r="98" s="1" customFormat="1" ht="15" customHeight="1">
      <c r="B98" s="329"/>
      <c r="C98" s="330"/>
      <c r="D98" s="330"/>
      <c r="E98" s="330"/>
      <c r="F98" s="330"/>
      <c r="G98" s="330"/>
      <c r="H98" s="330"/>
      <c r="I98" s="330"/>
      <c r="J98" s="330"/>
      <c r="K98" s="331"/>
    </row>
    <row r="99" s="1" customFormat="1" ht="18.75" customHeight="1">
      <c r="B99" s="332"/>
      <c r="C99" s="333"/>
      <c r="D99" s="333"/>
      <c r="E99" s="333"/>
      <c r="F99" s="333"/>
      <c r="G99" s="333"/>
      <c r="H99" s="333"/>
      <c r="I99" s="333"/>
      <c r="J99" s="333"/>
      <c r="K99" s="332"/>
    </row>
    <row r="100" s="1" customFormat="1" ht="18.75" customHeight="1">
      <c r="B100" s="309"/>
      <c r="C100" s="309"/>
      <c r="D100" s="309"/>
      <c r="E100" s="309"/>
      <c r="F100" s="309"/>
      <c r="G100" s="309"/>
      <c r="H100" s="309"/>
      <c r="I100" s="309"/>
      <c r="J100" s="309"/>
      <c r="K100" s="309"/>
    </row>
    <row r="101" s="1" customFormat="1" ht="7.5" customHeight="1">
      <c r="B101" s="310"/>
      <c r="C101" s="311"/>
      <c r="D101" s="311"/>
      <c r="E101" s="311"/>
      <c r="F101" s="311"/>
      <c r="G101" s="311"/>
      <c r="H101" s="311"/>
      <c r="I101" s="311"/>
      <c r="J101" s="311"/>
      <c r="K101" s="312"/>
    </row>
    <row r="102" s="1" customFormat="1" ht="45" customHeight="1">
      <c r="B102" s="313"/>
      <c r="C102" s="314" t="s">
        <v>1656</v>
      </c>
      <c r="D102" s="314"/>
      <c r="E102" s="314"/>
      <c r="F102" s="314"/>
      <c r="G102" s="314"/>
      <c r="H102" s="314"/>
      <c r="I102" s="314"/>
      <c r="J102" s="314"/>
      <c r="K102" s="315"/>
    </row>
    <row r="103" s="1" customFormat="1" ht="17.25" customHeight="1">
      <c r="B103" s="313"/>
      <c r="C103" s="316" t="s">
        <v>1611</v>
      </c>
      <c r="D103" s="316"/>
      <c r="E103" s="316"/>
      <c r="F103" s="316" t="s">
        <v>1612</v>
      </c>
      <c r="G103" s="317"/>
      <c r="H103" s="316" t="s">
        <v>51</v>
      </c>
      <c r="I103" s="316" t="s">
        <v>54</v>
      </c>
      <c r="J103" s="316" t="s">
        <v>1613</v>
      </c>
      <c r="K103" s="315"/>
    </row>
    <row r="104" s="1" customFormat="1" ht="17.25" customHeight="1">
      <c r="B104" s="313"/>
      <c r="C104" s="318" t="s">
        <v>1614</v>
      </c>
      <c r="D104" s="318"/>
      <c r="E104" s="318"/>
      <c r="F104" s="319" t="s">
        <v>1615</v>
      </c>
      <c r="G104" s="320"/>
      <c r="H104" s="318"/>
      <c r="I104" s="318"/>
      <c r="J104" s="318" t="s">
        <v>1616</v>
      </c>
      <c r="K104" s="315"/>
    </row>
    <row r="105" s="1" customFormat="1" ht="5.25" customHeight="1">
      <c r="B105" s="313"/>
      <c r="C105" s="316"/>
      <c r="D105" s="316"/>
      <c r="E105" s="316"/>
      <c r="F105" s="316"/>
      <c r="G105" s="334"/>
      <c r="H105" s="316"/>
      <c r="I105" s="316"/>
      <c r="J105" s="316"/>
      <c r="K105" s="315"/>
    </row>
    <row r="106" s="1" customFormat="1" ht="15" customHeight="1">
      <c r="B106" s="313"/>
      <c r="C106" s="301" t="s">
        <v>50</v>
      </c>
      <c r="D106" s="323"/>
      <c r="E106" s="323"/>
      <c r="F106" s="324" t="s">
        <v>1617</v>
      </c>
      <c r="G106" s="301"/>
      <c r="H106" s="301" t="s">
        <v>1657</v>
      </c>
      <c r="I106" s="301" t="s">
        <v>1619</v>
      </c>
      <c r="J106" s="301">
        <v>20</v>
      </c>
      <c r="K106" s="315"/>
    </row>
    <row r="107" s="1" customFormat="1" ht="15" customHeight="1">
      <c r="B107" s="313"/>
      <c r="C107" s="301" t="s">
        <v>1620</v>
      </c>
      <c r="D107" s="301"/>
      <c r="E107" s="301"/>
      <c r="F107" s="324" t="s">
        <v>1617</v>
      </c>
      <c r="G107" s="301"/>
      <c r="H107" s="301" t="s">
        <v>1657</v>
      </c>
      <c r="I107" s="301" t="s">
        <v>1619</v>
      </c>
      <c r="J107" s="301">
        <v>120</v>
      </c>
      <c r="K107" s="315"/>
    </row>
    <row r="108" s="1" customFormat="1" ht="15" customHeight="1">
      <c r="B108" s="326"/>
      <c r="C108" s="301" t="s">
        <v>1622</v>
      </c>
      <c r="D108" s="301"/>
      <c r="E108" s="301"/>
      <c r="F108" s="324" t="s">
        <v>1623</v>
      </c>
      <c r="G108" s="301"/>
      <c r="H108" s="301" t="s">
        <v>1657</v>
      </c>
      <c r="I108" s="301" t="s">
        <v>1619</v>
      </c>
      <c r="J108" s="301">
        <v>50</v>
      </c>
      <c r="K108" s="315"/>
    </row>
    <row r="109" s="1" customFormat="1" ht="15" customHeight="1">
      <c r="B109" s="326"/>
      <c r="C109" s="301" t="s">
        <v>1625</v>
      </c>
      <c r="D109" s="301"/>
      <c r="E109" s="301"/>
      <c r="F109" s="324" t="s">
        <v>1617</v>
      </c>
      <c r="G109" s="301"/>
      <c r="H109" s="301" t="s">
        <v>1657</v>
      </c>
      <c r="I109" s="301" t="s">
        <v>1627</v>
      </c>
      <c r="J109" s="301"/>
      <c r="K109" s="315"/>
    </row>
    <row r="110" s="1" customFormat="1" ht="15" customHeight="1">
      <c r="B110" s="326"/>
      <c r="C110" s="301" t="s">
        <v>1636</v>
      </c>
      <c r="D110" s="301"/>
      <c r="E110" s="301"/>
      <c r="F110" s="324" t="s">
        <v>1623</v>
      </c>
      <c r="G110" s="301"/>
      <c r="H110" s="301" t="s">
        <v>1657</v>
      </c>
      <c r="I110" s="301" t="s">
        <v>1619</v>
      </c>
      <c r="J110" s="301">
        <v>50</v>
      </c>
      <c r="K110" s="315"/>
    </row>
    <row r="111" s="1" customFormat="1" ht="15" customHeight="1">
      <c r="B111" s="326"/>
      <c r="C111" s="301" t="s">
        <v>1644</v>
      </c>
      <c r="D111" s="301"/>
      <c r="E111" s="301"/>
      <c r="F111" s="324" t="s">
        <v>1623</v>
      </c>
      <c r="G111" s="301"/>
      <c r="H111" s="301" t="s">
        <v>1657</v>
      </c>
      <c r="I111" s="301" t="s">
        <v>1619</v>
      </c>
      <c r="J111" s="301">
        <v>50</v>
      </c>
      <c r="K111" s="315"/>
    </row>
    <row r="112" s="1" customFormat="1" ht="15" customHeight="1">
      <c r="B112" s="326"/>
      <c r="C112" s="301" t="s">
        <v>1642</v>
      </c>
      <c r="D112" s="301"/>
      <c r="E112" s="301"/>
      <c r="F112" s="324" t="s">
        <v>1623</v>
      </c>
      <c r="G112" s="301"/>
      <c r="H112" s="301" t="s">
        <v>1657</v>
      </c>
      <c r="I112" s="301" t="s">
        <v>1619</v>
      </c>
      <c r="J112" s="301">
        <v>50</v>
      </c>
      <c r="K112" s="315"/>
    </row>
    <row r="113" s="1" customFormat="1" ht="15" customHeight="1">
      <c r="B113" s="326"/>
      <c r="C113" s="301" t="s">
        <v>50</v>
      </c>
      <c r="D113" s="301"/>
      <c r="E113" s="301"/>
      <c r="F113" s="324" t="s">
        <v>1617</v>
      </c>
      <c r="G113" s="301"/>
      <c r="H113" s="301" t="s">
        <v>1658</v>
      </c>
      <c r="I113" s="301" t="s">
        <v>1619</v>
      </c>
      <c r="J113" s="301">
        <v>20</v>
      </c>
      <c r="K113" s="315"/>
    </row>
    <row r="114" s="1" customFormat="1" ht="15" customHeight="1">
      <c r="B114" s="326"/>
      <c r="C114" s="301" t="s">
        <v>1659</v>
      </c>
      <c r="D114" s="301"/>
      <c r="E114" s="301"/>
      <c r="F114" s="324" t="s">
        <v>1617</v>
      </c>
      <c r="G114" s="301"/>
      <c r="H114" s="301" t="s">
        <v>1660</v>
      </c>
      <c r="I114" s="301" t="s">
        <v>1619</v>
      </c>
      <c r="J114" s="301">
        <v>120</v>
      </c>
      <c r="K114" s="315"/>
    </row>
    <row r="115" s="1" customFormat="1" ht="15" customHeight="1">
      <c r="B115" s="326"/>
      <c r="C115" s="301" t="s">
        <v>35</v>
      </c>
      <c r="D115" s="301"/>
      <c r="E115" s="301"/>
      <c r="F115" s="324" t="s">
        <v>1617</v>
      </c>
      <c r="G115" s="301"/>
      <c r="H115" s="301" t="s">
        <v>1661</v>
      </c>
      <c r="I115" s="301" t="s">
        <v>1652</v>
      </c>
      <c r="J115" s="301"/>
      <c r="K115" s="315"/>
    </row>
    <row r="116" s="1" customFormat="1" ht="15" customHeight="1">
      <c r="B116" s="326"/>
      <c r="C116" s="301" t="s">
        <v>45</v>
      </c>
      <c r="D116" s="301"/>
      <c r="E116" s="301"/>
      <c r="F116" s="324" t="s">
        <v>1617</v>
      </c>
      <c r="G116" s="301"/>
      <c r="H116" s="301" t="s">
        <v>1662</v>
      </c>
      <c r="I116" s="301" t="s">
        <v>1652</v>
      </c>
      <c r="J116" s="301"/>
      <c r="K116" s="315"/>
    </row>
    <row r="117" s="1" customFormat="1" ht="15" customHeight="1">
      <c r="B117" s="326"/>
      <c r="C117" s="301" t="s">
        <v>54</v>
      </c>
      <c r="D117" s="301"/>
      <c r="E117" s="301"/>
      <c r="F117" s="324" t="s">
        <v>1617</v>
      </c>
      <c r="G117" s="301"/>
      <c r="H117" s="301" t="s">
        <v>1663</v>
      </c>
      <c r="I117" s="301" t="s">
        <v>1664</v>
      </c>
      <c r="J117" s="301"/>
      <c r="K117" s="315"/>
    </row>
    <row r="118" s="1" customFormat="1" ht="15" customHeight="1">
      <c r="B118" s="329"/>
      <c r="C118" s="335"/>
      <c r="D118" s="335"/>
      <c r="E118" s="335"/>
      <c r="F118" s="335"/>
      <c r="G118" s="335"/>
      <c r="H118" s="335"/>
      <c r="I118" s="335"/>
      <c r="J118" s="335"/>
      <c r="K118" s="331"/>
    </row>
    <row r="119" s="1" customFormat="1" ht="18.75" customHeight="1">
      <c r="B119" s="336"/>
      <c r="C119" s="337"/>
      <c r="D119" s="337"/>
      <c r="E119" s="337"/>
      <c r="F119" s="338"/>
      <c r="G119" s="337"/>
      <c r="H119" s="337"/>
      <c r="I119" s="337"/>
      <c r="J119" s="337"/>
      <c r="K119" s="336"/>
    </row>
    <row r="120" s="1" customFormat="1" ht="18.75" customHeight="1">
      <c r="B120" s="309"/>
      <c r="C120" s="309"/>
      <c r="D120" s="309"/>
      <c r="E120" s="309"/>
      <c r="F120" s="309"/>
      <c r="G120" s="309"/>
      <c r="H120" s="309"/>
      <c r="I120" s="309"/>
      <c r="J120" s="309"/>
      <c r="K120" s="309"/>
    </row>
    <row r="121" s="1" customFormat="1" ht="7.5" customHeight="1">
      <c r="B121" s="339"/>
      <c r="C121" s="340"/>
      <c r="D121" s="340"/>
      <c r="E121" s="340"/>
      <c r="F121" s="340"/>
      <c r="G121" s="340"/>
      <c r="H121" s="340"/>
      <c r="I121" s="340"/>
      <c r="J121" s="340"/>
      <c r="K121" s="341"/>
    </row>
    <row r="122" s="1" customFormat="1" ht="45" customHeight="1">
      <c r="B122" s="342"/>
      <c r="C122" s="292" t="s">
        <v>1665</v>
      </c>
      <c r="D122" s="292"/>
      <c r="E122" s="292"/>
      <c r="F122" s="292"/>
      <c r="G122" s="292"/>
      <c r="H122" s="292"/>
      <c r="I122" s="292"/>
      <c r="J122" s="292"/>
      <c r="K122" s="343"/>
    </row>
    <row r="123" s="1" customFormat="1" ht="17.25" customHeight="1">
      <c r="B123" s="344"/>
      <c r="C123" s="316" t="s">
        <v>1611</v>
      </c>
      <c r="D123" s="316"/>
      <c r="E123" s="316"/>
      <c r="F123" s="316" t="s">
        <v>1612</v>
      </c>
      <c r="G123" s="317"/>
      <c r="H123" s="316" t="s">
        <v>51</v>
      </c>
      <c r="I123" s="316" t="s">
        <v>54</v>
      </c>
      <c r="J123" s="316" t="s">
        <v>1613</v>
      </c>
      <c r="K123" s="345"/>
    </row>
    <row r="124" s="1" customFormat="1" ht="17.25" customHeight="1">
      <c r="B124" s="344"/>
      <c r="C124" s="318" t="s">
        <v>1614</v>
      </c>
      <c r="D124" s="318"/>
      <c r="E124" s="318"/>
      <c r="F124" s="319" t="s">
        <v>1615</v>
      </c>
      <c r="G124" s="320"/>
      <c r="H124" s="318"/>
      <c r="I124" s="318"/>
      <c r="J124" s="318" t="s">
        <v>1616</v>
      </c>
      <c r="K124" s="345"/>
    </row>
    <row r="125" s="1" customFormat="1" ht="5.25" customHeight="1">
      <c r="B125" s="346"/>
      <c r="C125" s="321"/>
      <c r="D125" s="321"/>
      <c r="E125" s="321"/>
      <c r="F125" s="321"/>
      <c r="G125" s="347"/>
      <c r="H125" s="321"/>
      <c r="I125" s="321"/>
      <c r="J125" s="321"/>
      <c r="K125" s="348"/>
    </row>
    <row r="126" s="1" customFormat="1" ht="15" customHeight="1">
      <c r="B126" s="346"/>
      <c r="C126" s="301" t="s">
        <v>1620</v>
      </c>
      <c r="D126" s="323"/>
      <c r="E126" s="323"/>
      <c r="F126" s="324" t="s">
        <v>1617</v>
      </c>
      <c r="G126" s="301"/>
      <c r="H126" s="301" t="s">
        <v>1657</v>
      </c>
      <c r="I126" s="301" t="s">
        <v>1619</v>
      </c>
      <c r="J126" s="301">
        <v>120</v>
      </c>
      <c r="K126" s="349"/>
    </row>
    <row r="127" s="1" customFormat="1" ht="15" customHeight="1">
      <c r="B127" s="346"/>
      <c r="C127" s="301" t="s">
        <v>1666</v>
      </c>
      <c r="D127" s="301"/>
      <c r="E127" s="301"/>
      <c r="F127" s="324" t="s">
        <v>1617</v>
      </c>
      <c r="G127" s="301"/>
      <c r="H127" s="301" t="s">
        <v>1667</v>
      </c>
      <c r="I127" s="301" t="s">
        <v>1619</v>
      </c>
      <c r="J127" s="301" t="s">
        <v>1668</v>
      </c>
      <c r="K127" s="349"/>
    </row>
    <row r="128" s="1" customFormat="1" ht="15" customHeight="1">
      <c r="B128" s="346"/>
      <c r="C128" s="301" t="s">
        <v>1565</v>
      </c>
      <c r="D128" s="301"/>
      <c r="E128" s="301"/>
      <c r="F128" s="324" t="s">
        <v>1617</v>
      </c>
      <c r="G128" s="301"/>
      <c r="H128" s="301" t="s">
        <v>1669</v>
      </c>
      <c r="I128" s="301" t="s">
        <v>1619</v>
      </c>
      <c r="J128" s="301" t="s">
        <v>1668</v>
      </c>
      <c r="K128" s="349"/>
    </row>
    <row r="129" s="1" customFormat="1" ht="15" customHeight="1">
      <c r="B129" s="346"/>
      <c r="C129" s="301" t="s">
        <v>1628</v>
      </c>
      <c r="D129" s="301"/>
      <c r="E129" s="301"/>
      <c r="F129" s="324" t="s">
        <v>1623</v>
      </c>
      <c r="G129" s="301"/>
      <c r="H129" s="301" t="s">
        <v>1629</v>
      </c>
      <c r="I129" s="301" t="s">
        <v>1619</v>
      </c>
      <c r="J129" s="301">
        <v>15</v>
      </c>
      <c r="K129" s="349"/>
    </row>
    <row r="130" s="1" customFormat="1" ht="15" customHeight="1">
      <c r="B130" s="346"/>
      <c r="C130" s="327" t="s">
        <v>1630</v>
      </c>
      <c r="D130" s="327"/>
      <c r="E130" s="327"/>
      <c r="F130" s="328" t="s">
        <v>1623</v>
      </c>
      <c r="G130" s="327"/>
      <c r="H130" s="327" t="s">
        <v>1631</v>
      </c>
      <c r="I130" s="327" t="s">
        <v>1619</v>
      </c>
      <c r="J130" s="327">
        <v>15</v>
      </c>
      <c r="K130" s="349"/>
    </row>
    <row r="131" s="1" customFormat="1" ht="15" customHeight="1">
      <c r="B131" s="346"/>
      <c r="C131" s="327" t="s">
        <v>1632</v>
      </c>
      <c r="D131" s="327"/>
      <c r="E131" s="327"/>
      <c r="F131" s="328" t="s">
        <v>1623</v>
      </c>
      <c r="G131" s="327"/>
      <c r="H131" s="327" t="s">
        <v>1633</v>
      </c>
      <c r="I131" s="327" t="s">
        <v>1619</v>
      </c>
      <c r="J131" s="327">
        <v>20</v>
      </c>
      <c r="K131" s="349"/>
    </row>
    <row r="132" s="1" customFormat="1" ht="15" customHeight="1">
      <c r="B132" s="346"/>
      <c r="C132" s="327" t="s">
        <v>1634</v>
      </c>
      <c r="D132" s="327"/>
      <c r="E132" s="327"/>
      <c r="F132" s="328" t="s">
        <v>1623</v>
      </c>
      <c r="G132" s="327"/>
      <c r="H132" s="327" t="s">
        <v>1635</v>
      </c>
      <c r="I132" s="327" t="s">
        <v>1619</v>
      </c>
      <c r="J132" s="327">
        <v>20</v>
      </c>
      <c r="K132" s="349"/>
    </row>
    <row r="133" s="1" customFormat="1" ht="15" customHeight="1">
      <c r="B133" s="346"/>
      <c r="C133" s="301" t="s">
        <v>1622</v>
      </c>
      <c r="D133" s="301"/>
      <c r="E133" s="301"/>
      <c r="F133" s="324" t="s">
        <v>1623</v>
      </c>
      <c r="G133" s="301"/>
      <c r="H133" s="301" t="s">
        <v>1657</v>
      </c>
      <c r="I133" s="301" t="s">
        <v>1619</v>
      </c>
      <c r="J133" s="301">
        <v>50</v>
      </c>
      <c r="K133" s="349"/>
    </row>
    <row r="134" s="1" customFormat="1" ht="15" customHeight="1">
      <c r="B134" s="346"/>
      <c r="C134" s="301" t="s">
        <v>1636</v>
      </c>
      <c r="D134" s="301"/>
      <c r="E134" s="301"/>
      <c r="F134" s="324" t="s">
        <v>1623</v>
      </c>
      <c r="G134" s="301"/>
      <c r="H134" s="301" t="s">
        <v>1657</v>
      </c>
      <c r="I134" s="301" t="s">
        <v>1619</v>
      </c>
      <c r="J134" s="301">
        <v>50</v>
      </c>
      <c r="K134" s="349"/>
    </row>
    <row r="135" s="1" customFormat="1" ht="15" customHeight="1">
      <c r="B135" s="346"/>
      <c r="C135" s="301" t="s">
        <v>1642</v>
      </c>
      <c r="D135" s="301"/>
      <c r="E135" s="301"/>
      <c r="F135" s="324" t="s">
        <v>1623</v>
      </c>
      <c r="G135" s="301"/>
      <c r="H135" s="301" t="s">
        <v>1657</v>
      </c>
      <c r="I135" s="301" t="s">
        <v>1619</v>
      </c>
      <c r="J135" s="301">
        <v>50</v>
      </c>
      <c r="K135" s="349"/>
    </row>
    <row r="136" s="1" customFormat="1" ht="15" customHeight="1">
      <c r="B136" s="346"/>
      <c r="C136" s="301" t="s">
        <v>1644</v>
      </c>
      <c r="D136" s="301"/>
      <c r="E136" s="301"/>
      <c r="F136" s="324" t="s">
        <v>1623</v>
      </c>
      <c r="G136" s="301"/>
      <c r="H136" s="301" t="s">
        <v>1657</v>
      </c>
      <c r="I136" s="301" t="s">
        <v>1619</v>
      </c>
      <c r="J136" s="301">
        <v>50</v>
      </c>
      <c r="K136" s="349"/>
    </row>
    <row r="137" s="1" customFormat="1" ht="15" customHeight="1">
      <c r="B137" s="346"/>
      <c r="C137" s="301" t="s">
        <v>1645</v>
      </c>
      <c r="D137" s="301"/>
      <c r="E137" s="301"/>
      <c r="F137" s="324" t="s">
        <v>1623</v>
      </c>
      <c r="G137" s="301"/>
      <c r="H137" s="301" t="s">
        <v>1670</v>
      </c>
      <c r="I137" s="301" t="s">
        <v>1619</v>
      </c>
      <c r="J137" s="301">
        <v>255</v>
      </c>
      <c r="K137" s="349"/>
    </row>
    <row r="138" s="1" customFormat="1" ht="15" customHeight="1">
      <c r="B138" s="346"/>
      <c r="C138" s="301" t="s">
        <v>1647</v>
      </c>
      <c r="D138" s="301"/>
      <c r="E138" s="301"/>
      <c r="F138" s="324" t="s">
        <v>1617</v>
      </c>
      <c r="G138" s="301"/>
      <c r="H138" s="301" t="s">
        <v>1671</v>
      </c>
      <c r="I138" s="301" t="s">
        <v>1649</v>
      </c>
      <c r="J138" s="301"/>
      <c r="K138" s="349"/>
    </row>
    <row r="139" s="1" customFormat="1" ht="15" customHeight="1">
      <c r="B139" s="346"/>
      <c r="C139" s="301" t="s">
        <v>1650</v>
      </c>
      <c r="D139" s="301"/>
      <c r="E139" s="301"/>
      <c r="F139" s="324" t="s">
        <v>1617</v>
      </c>
      <c r="G139" s="301"/>
      <c r="H139" s="301" t="s">
        <v>1672</v>
      </c>
      <c r="I139" s="301" t="s">
        <v>1652</v>
      </c>
      <c r="J139" s="301"/>
      <c r="K139" s="349"/>
    </row>
    <row r="140" s="1" customFormat="1" ht="15" customHeight="1">
      <c r="B140" s="346"/>
      <c r="C140" s="301" t="s">
        <v>1653</v>
      </c>
      <c r="D140" s="301"/>
      <c r="E140" s="301"/>
      <c r="F140" s="324" t="s">
        <v>1617</v>
      </c>
      <c r="G140" s="301"/>
      <c r="H140" s="301" t="s">
        <v>1653</v>
      </c>
      <c r="I140" s="301" t="s">
        <v>1652</v>
      </c>
      <c r="J140" s="301"/>
      <c r="K140" s="349"/>
    </row>
    <row r="141" s="1" customFormat="1" ht="15" customHeight="1">
      <c r="B141" s="346"/>
      <c r="C141" s="301" t="s">
        <v>35</v>
      </c>
      <c r="D141" s="301"/>
      <c r="E141" s="301"/>
      <c r="F141" s="324" t="s">
        <v>1617</v>
      </c>
      <c r="G141" s="301"/>
      <c r="H141" s="301" t="s">
        <v>1673</v>
      </c>
      <c r="I141" s="301" t="s">
        <v>1652</v>
      </c>
      <c r="J141" s="301"/>
      <c r="K141" s="349"/>
    </row>
    <row r="142" s="1" customFormat="1" ht="15" customHeight="1">
      <c r="B142" s="346"/>
      <c r="C142" s="301" t="s">
        <v>1674</v>
      </c>
      <c r="D142" s="301"/>
      <c r="E142" s="301"/>
      <c r="F142" s="324" t="s">
        <v>1617</v>
      </c>
      <c r="G142" s="301"/>
      <c r="H142" s="301" t="s">
        <v>1675</v>
      </c>
      <c r="I142" s="301" t="s">
        <v>1652</v>
      </c>
      <c r="J142" s="301"/>
      <c r="K142" s="349"/>
    </row>
    <row r="143" s="1" customFormat="1" ht="15" customHeight="1">
      <c r="B143" s="350"/>
      <c r="C143" s="351"/>
      <c r="D143" s="351"/>
      <c r="E143" s="351"/>
      <c r="F143" s="351"/>
      <c r="G143" s="351"/>
      <c r="H143" s="351"/>
      <c r="I143" s="351"/>
      <c r="J143" s="351"/>
      <c r="K143" s="352"/>
    </row>
    <row r="144" s="1" customFormat="1" ht="18.75" customHeight="1">
      <c r="B144" s="337"/>
      <c r="C144" s="337"/>
      <c r="D144" s="337"/>
      <c r="E144" s="337"/>
      <c r="F144" s="338"/>
      <c r="G144" s="337"/>
      <c r="H144" s="337"/>
      <c r="I144" s="337"/>
      <c r="J144" s="337"/>
      <c r="K144" s="337"/>
    </row>
    <row r="145" s="1" customFormat="1" ht="18.75" customHeight="1">
      <c r="B145" s="309"/>
      <c r="C145" s="309"/>
      <c r="D145" s="309"/>
      <c r="E145" s="309"/>
      <c r="F145" s="309"/>
      <c r="G145" s="309"/>
      <c r="H145" s="309"/>
      <c r="I145" s="309"/>
      <c r="J145" s="309"/>
      <c r="K145" s="309"/>
    </row>
    <row r="146" s="1" customFormat="1" ht="7.5" customHeight="1">
      <c r="B146" s="310"/>
      <c r="C146" s="311"/>
      <c r="D146" s="311"/>
      <c r="E146" s="311"/>
      <c r="F146" s="311"/>
      <c r="G146" s="311"/>
      <c r="H146" s="311"/>
      <c r="I146" s="311"/>
      <c r="J146" s="311"/>
      <c r="K146" s="312"/>
    </row>
    <row r="147" s="1" customFormat="1" ht="45" customHeight="1">
      <c r="B147" s="313"/>
      <c r="C147" s="314" t="s">
        <v>1676</v>
      </c>
      <c r="D147" s="314"/>
      <c r="E147" s="314"/>
      <c r="F147" s="314"/>
      <c r="G147" s="314"/>
      <c r="H147" s="314"/>
      <c r="I147" s="314"/>
      <c r="J147" s="314"/>
      <c r="K147" s="315"/>
    </row>
    <row r="148" s="1" customFormat="1" ht="17.25" customHeight="1">
      <c r="B148" s="313"/>
      <c r="C148" s="316" t="s">
        <v>1611</v>
      </c>
      <c r="D148" s="316"/>
      <c r="E148" s="316"/>
      <c r="F148" s="316" t="s">
        <v>1612</v>
      </c>
      <c r="G148" s="317"/>
      <c r="H148" s="316" t="s">
        <v>51</v>
      </c>
      <c r="I148" s="316" t="s">
        <v>54</v>
      </c>
      <c r="J148" s="316" t="s">
        <v>1613</v>
      </c>
      <c r="K148" s="315"/>
    </row>
    <row r="149" s="1" customFormat="1" ht="17.25" customHeight="1">
      <c r="B149" s="313"/>
      <c r="C149" s="318" t="s">
        <v>1614</v>
      </c>
      <c r="D149" s="318"/>
      <c r="E149" s="318"/>
      <c r="F149" s="319" t="s">
        <v>1615</v>
      </c>
      <c r="G149" s="320"/>
      <c r="H149" s="318"/>
      <c r="I149" s="318"/>
      <c r="J149" s="318" t="s">
        <v>1616</v>
      </c>
      <c r="K149" s="315"/>
    </row>
    <row r="150" s="1" customFormat="1" ht="5.25" customHeight="1">
      <c r="B150" s="326"/>
      <c r="C150" s="321"/>
      <c r="D150" s="321"/>
      <c r="E150" s="321"/>
      <c r="F150" s="321"/>
      <c r="G150" s="322"/>
      <c r="H150" s="321"/>
      <c r="I150" s="321"/>
      <c r="J150" s="321"/>
      <c r="K150" s="349"/>
    </row>
    <row r="151" s="1" customFormat="1" ht="15" customHeight="1">
      <c r="B151" s="326"/>
      <c r="C151" s="353" t="s">
        <v>1620</v>
      </c>
      <c r="D151" s="301"/>
      <c r="E151" s="301"/>
      <c r="F151" s="354" t="s">
        <v>1617</v>
      </c>
      <c r="G151" s="301"/>
      <c r="H151" s="353" t="s">
        <v>1657</v>
      </c>
      <c r="I151" s="353" t="s">
        <v>1619</v>
      </c>
      <c r="J151" s="353">
        <v>120</v>
      </c>
      <c r="K151" s="349"/>
    </row>
    <row r="152" s="1" customFormat="1" ht="15" customHeight="1">
      <c r="B152" s="326"/>
      <c r="C152" s="353" t="s">
        <v>1666</v>
      </c>
      <c r="D152" s="301"/>
      <c r="E152" s="301"/>
      <c r="F152" s="354" t="s">
        <v>1617</v>
      </c>
      <c r="G152" s="301"/>
      <c r="H152" s="353" t="s">
        <v>1677</v>
      </c>
      <c r="I152" s="353" t="s">
        <v>1619</v>
      </c>
      <c r="J152" s="353" t="s">
        <v>1668</v>
      </c>
      <c r="K152" s="349"/>
    </row>
    <row r="153" s="1" customFormat="1" ht="15" customHeight="1">
      <c r="B153" s="326"/>
      <c r="C153" s="353" t="s">
        <v>1565</v>
      </c>
      <c r="D153" s="301"/>
      <c r="E153" s="301"/>
      <c r="F153" s="354" t="s">
        <v>1617</v>
      </c>
      <c r="G153" s="301"/>
      <c r="H153" s="353" t="s">
        <v>1678</v>
      </c>
      <c r="I153" s="353" t="s">
        <v>1619</v>
      </c>
      <c r="J153" s="353" t="s">
        <v>1668</v>
      </c>
      <c r="K153" s="349"/>
    </row>
    <row r="154" s="1" customFormat="1" ht="15" customHeight="1">
      <c r="B154" s="326"/>
      <c r="C154" s="353" t="s">
        <v>1622</v>
      </c>
      <c r="D154" s="301"/>
      <c r="E154" s="301"/>
      <c r="F154" s="354" t="s">
        <v>1623</v>
      </c>
      <c r="G154" s="301"/>
      <c r="H154" s="353" t="s">
        <v>1657</v>
      </c>
      <c r="I154" s="353" t="s">
        <v>1619</v>
      </c>
      <c r="J154" s="353">
        <v>50</v>
      </c>
      <c r="K154" s="349"/>
    </row>
    <row r="155" s="1" customFormat="1" ht="15" customHeight="1">
      <c r="B155" s="326"/>
      <c r="C155" s="353" t="s">
        <v>1625</v>
      </c>
      <c r="D155" s="301"/>
      <c r="E155" s="301"/>
      <c r="F155" s="354" t="s">
        <v>1617</v>
      </c>
      <c r="G155" s="301"/>
      <c r="H155" s="353" t="s">
        <v>1657</v>
      </c>
      <c r="I155" s="353" t="s">
        <v>1627</v>
      </c>
      <c r="J155" s="353"/>
      <c r="K155" s="349"/>
    </row>
    <row r="156" s="1" customFormat="1" ht="15" customHeight="1">
      <c r="B156" s="326"/>
      <c r="C156" s="353" t="s">
        <v>1636</v>
      </c>
      <c r="D156" s="301"/>
      <c r="E156" s="301"/>
      <c r="F156" s="354" t="s">
        <v>1623</v>
      </c>
      <c r="G156" s="301"/>
      <c r="H156" s="353" t="s">
        <v>1657</v>
      </c>
      <c r="I156" s="353" t="s">
        <v>1619</v>
      </c>
      <c r="J156" s="353">
        <v>50</v>
      </c>
      <c r="K156" s="349"/>
    </row>
    <row r="157" s="1" customFormat="1" ht="15" customHeight="1">
      <c r="B157" s="326"/>
      <c r="C157" s="353" t="s">
        <v>1644</v>
      </c>
      <c r="D157" s="301"/>
      <c r="E157" s="301"/>
      <c r="F157" s="354" t="s">
        <v>1623</v>
      </c>
      <c r="G157" s="301"/>
      <c r="H157" s="353" t="s">
        <v>1657</v>
      </c>
      <c r="I157" s="353" t="s">
        <v>1619</v>
      </c>
      <c r="J157" s="353">
        <v>50</v>
      </c>
      <c r="K157" s="349"/>
    </row>
    <row r="158" s="1" customFormat="1" ht="15" customHeight="1">
      <c r="B158" s="326"/>
      <c r="C158" s="353" t="s">
        <v>1642</v>
      </c>
      <c r="D158" s="301"/>
      <c r="E158" s="301"/>
      <c r="F158" s="354" t="s">
        <v>1623</v>
      </c>
      <c r="G158" s="301"/>
      <c r="H158" s="353" t="s">
        <v>1657</v>
      </c>
      <c r="I158" s="353" t="s">
        <v>1619</v>
      </c>
      <c r="J158" s="353">
        <v>50</v>
      </c>
      <c r="K158" s="349"/>
    </row>
    <row r="159" s="1" customFormat="1" ht="15" customHeight="1">
      <c r="B159" s="326"/>
      <c r="C159" s="353" t="s">
        <v>93</v>
      </c>
      <c r="D159" s="301"/>
      <c r="E159" s="301"/>
      <c r="F159" s="354" t="s">
        <v>1617</v>
      </c>
      <c r="G159" s="301"/>
      <c r="H159" s="353" t="s">
        <v>1679</v>
      </c>
      <c r="I159" s="353" t="s">
        <v>1619</v>
      </c>
      <c r="J159" s="353" t="s">
        <v>1680</v>
      </c>
      <c r="K159" s="349"/>
    </row>
    <row r="160" s="1" customFormat="1" ht="15" customHeight="1">
      <c r="B160" s="326"/>
      <c r="C160" s="353" t="s">
        <v>1681</v>
      </c>
      <c r="D160" s="301"/>
      <c r="E160" s="301"/>
      <c r="F160" s="354" t="s">
        <v>1617</v>
      </c>
      <c r="G160" s="301"/>
      <c r="H160" s="353" t="s">
        <v>1682</v>
      </c>
      <c r="I160" s="353" t="s">
        <v>1652</v>
      </c>
      <c r="J160" s="353"/>
      <c r="K160" s="349"/>
    </row>
    <row r="161" s="1" customFormat="1" ht="15" customHeight="1">
      <c r="B161" s="355"/>
      <c r="C161" s="335"/>
      <c r="D161" s="335"/>
      <c r="E161" s="335"/>
      <c r="F161" s="335"/>
      <c r="G161" s="335"/>
      <c r="H161" s="335"/>
      <c r="I161" s="335"/>
      <c r="J161" s="335"/>
      <c r="K161" s="356"/>
    </row>
    <row r="162" s="1" customFormat="1" ht="18.75" customHeight="1">
      <c r="B162" s="337"/>
      <c r="C162" s="347"/>
      <c r="D162" s="347"/>
      <c r="E162" s="347"/>
      <c r="F162" s="357"/>
      <c r="G162" s="347"/>
      <c r="H162" s="347"/>
      <c r="I162" s="347"/>
      <c r="J162" s="347"/>
      <c r="K162" s="337"/>
    </row>
    <row r="163" s="1" customFormat="1" ht="18.75" customHeight="1">
      <c r="B163" s="309"/>
      <c r="C163" s="309"/>
      <c r="D163" s="309"/>
      <c r="E163" s="309"/>
      <c r="F163" s="309"/>
      <c r="G163" s="309"/>
      <c r="H163" s="309"/>
      <c r="I163" s="309"/>
      <c r="J163" s="309"/>
      <c r="K163" s="309"/>
    </row>
    <row r="164" s="1" customFormat="1" ht="7.5" customHeight="1">
      <c r="B164" s="288"/>
      <c r="C164" s="289"/>
      <c r="D164" s="289"/>
      <c r="E164" s="289"/>
      <c r="F164" s="289"/>
      <c r="G164" s="289"/>
      <c r="H164" s="289"/>
      <c r="I164" s="289"/>
      <c r="J164" s="289"/>
      <c r="K164" s="290"/>
    </row>
    <row r="165" s="1" customFormat="1" ht="45" customHeight="1">
      <c r="B165" s="291"/>
      <c r="C165" s="292" t="s">
        <v>1683</v>
      </c>
      <c r="D165" s="292"/>
      <c r="E165" s="292"/>
      <c r="F165" s="292"/>
      <c r="G165" s="292"/>
      <c r="H165" s="292"/>
      <c r="I165" s="292"/>
      <c r="J165" s="292"/>
      <c r="K165" s="293"/>
    </row>
    <row r="166" s="1" customFormat="1" ht="17.25" customHeight="1">
      <c r="B166" s="291"/>
      <c r="C166" s="316" t="s">
        <v>1611</v>
      </c>
      <c r="D166" s="316"/>
      <c r="E166" s="316"/>
      <c r="F166" s="316" t="s">
        <v>1612</v>
      </c>
      <c r="G166" s="358"/>
      <c r="H166" s="359" t="s">
        <v>51</v>
      </c>
      <c r="I166" s="359" t="s">
        <v>54</v>
      </c>
      <c r="J166" s="316" t="s">
        <v>1613</v>
      </c>
      <c r="K166" s="293"/>
    </row>
    <row r="167" s="1" customFormat="1" ht="17.25" customHeight="1">
      <c r="B167" s="294"/>
      <c r="C167" s="318" t="s">
        <v>1614</v>
      </c>
      <c r="D167" s="318"/>
      <c r="E167" s="318"/>
      <c r="F167" s="319" t="s">
        <v>1615</v>
      </c>
      <c r="G167" s="360"/>
      <c r="H167" s="361"/>
      <c r="I167" s="361"/>
      <c r="J167" s="318" t="s">
        <v>1616</v>
      </c>
      <c r="K167" s="296"/>
    </row>
    <row r="168" s="1" customFormat="1" ht="5.25" customHeight="1">
      <c r="B168" s="326"/>
      <c r="C168" s="321"/>
      <c r="D168" s="321"/>
      <c r="E168" s="321"/>
      <c r="F168" s="321"/>
      <c r="G168" s="322"/>
      <c r="H168" s="321"/>
      <c r="I168" s="321"/>
      <c r="J168" s="321"/>
      <c r="K168" s="349"/>
    </row>
    <row r="169" s="1" customFormat="1" ht="15" customHeight="1">
      <c r="B169" s="326"/>
      <c r="C169" s="301" t="s">
        <v>1620</v>
      </c>
      <c r="D169" s="301"/>
      <c r="E169" s="301"/>
      <c r="F169" s="324" t="s">
        <v>1617</v>
      </c>
      <c r="G169" s="301"/>
      <c r="H169" s="301" t="s">
        <v>1657</v>
      </c>
      <c r="I169" s="301" t="s">
        <v>1619</v>
      </c>
      <c r="J169" s="301">
        <v>120</v>
      </c>
      <c r="K169" s="349"/>
    </row>
    <row r="170" s="1" customFormat="1" ht="15" customHeight="1">
      <c r="B170" s="326"/>
      <c r="C170" s="301" t="s">
        <v>1666</v>
      </c>
      <c r="D170" s="301"/>
      <c r="E170" s="301"/>
      <c r="F170" s="324" t="s">
        <v>1617</v>
      </c>
      <c r="G170" s="301"/>
      <c r="H170" s="301" t="s">
        <v>1667</v>
      </c>
      <c r="I170" s="301" t="s">
        <v>1619</v>
      </c>
      <c r="J170" s="301" t="s">
        <v>1668</v>
      </c>
      <c r="K170" s="349"/>
    </row>
    <row r="171" s="1" customFormat="1" ht="15" customHeight="1">
      <c r="B171" s="326"/>
      <c r="C171" s="301" t="s">
        <v>1565</v>
      </c>
      <c r="D171" s="301"/>
      <c r="E171" s="301"/>
      <c r="F171" s="324" t="s">
        <v>1617</v>
      </c>
      <c r="G171" s="301"/>
      <c r="H171" s="301" t="s">
        <v>1684</v>
      </c>
      <c r="I171" s="301" t="s">
        <v>1619</v>
      </c>
      <c r="J171" s="301" t="s">
        <v>1668</v>
      </c>
      <c r="K171" s="349"/>
    </row>
    <row r="172" s="1" customFormat="1" ht="15" customHeight="1">
      <c r="B172" s="326"/>
      <c r="C172" s="301" t="s">
        <v>1622</v>
      </c>
      <c r="D172" s="301"/>
      <c r="E172" s="301"/>
      <c r="F172" s="324" t="s">
        <v>1623</v>
      </c>
      <c r="G172" s="301"/>
      <c r="H172" s="301" t="s">
        <v>1684</v>
      </c>
      <c r="I172" s="301" t="s">
        <v>1619</v>
      </c>
      <c r="J172" s="301">
        <v>50</v>
      </c>
      <c r="K172" s="349"/>
    </row>
    <row r="173" s="1" customFormat="1" ht="15" customHeight="1">
      <c r="B173" s="326"/>
      <c r="C173" s="301" t="s">
        <v>1625</v>
      </c>
      <c r="D173" s="301"/>
      <c r="E173" s="301"/>
      <c r="F173" s="324" t="s">
        <v>1617</v>
      </c>
      <c r="G173" s="301"/>
      <c r="H173" s="301" t="s">
        <v>1684</v>
      </c>
      <c r="I173" s="301" t="s">
        <v>1627</v>
      </c>
      <c r="J173" s="301"/>
      <c r="K173" s="349"/>
    </row>
    <row r="174" s="1" customFormat="1" ht="15" customHeight="1">
      <c r="B174" s="326"/>
      <c r="C174" s="301" t="s">
        <v>1636</v>
      </c>
      <c r="D174" s="301"/>
      <c r="E174" s="301"/>
      <c r="F174" s="324" t="s">
        <v>1623</v>
      </c>
      <c r="G174" s="301"/>
      <c r="H174" s="301" t="s">
        <v>1684</v>
      </c>
      <c r="I174" s="301" t="s">
        <v>1619</v>
      </c>
      <c r="J174" s="301">
        <v>50</v>
      </c>
      <c r="K174" s="349"/>
    </row>
    <row r="175" s="1" customFormat="1" ht="15" customHeight="1">
      <c r="B175" s="326"/>
      <c r="C175" s="301" t="s">
        <v>1644</v>
      </c>
      <c r="D175" s="301"/>
      <c r="E175" s="301"/>
      <c r="F175" s="324" t="s">
        <v>1623</v>
      </c>
      <c r="G175" s="301"/>
      <c r="H175" s="301" t="s">
        <v>1684</v>
      </c>
      <c r="I175" s="301" t="s">
        <v>1619</v>
      </c>
      <c r="J175" s="301">
        <v>50</v>
      </c>
      <c r="K175" s="349"/>
    </row>
    <row r="176" s="1" customFormat="1" ht="15" customHeight="1">
      <c r="B176" s="326"/>
      <c r="C176" s="301" t="s">
        <v>1642</v>
      </c>
      <c r="D176" s="301"/>
      <c r="E176" s="301"/>
      <c r="F176" s="324" t="s">
        <v>1623</v>
      </c>
      <c r="G176" s="301"/>
      <c r="H176" s="301" t="s">
        <v>1684</v>
      </c>
      <c r="I176" s="301" t="s">
        <v>1619</v>
      </c>
      <c r="J176" s="301">
        <v>50</v>
      </c>
      <c r="K176" s="349"/>
    </row>
    <row r="177" s="1" customFormat="1" ht="15" customHeight="1">
      <c r="B177" s="326"/>
      <c r="C177" s="301" t="s">
        <v>111</v>
      </c>
      <c r="D177" s="301"/>
      <c r="E177" s="301"/>
      <c r="F177" s="324" t="s">
        <v>1617</v>
      </c>
      <c r="G177" s="301"/>
      <c r="H177" s="301" t="s">
        <v>1685</v>
      </c>
      <c r="I177" s="301" t="s">
        <v>1686</v>
      </c>
      <c r="J177" s="301"/>
      <c r="K177" s="349"/>
    </row>
    <row r="178" s="1" customFormat="1" ht="15" customHeight="1">
      <c r="B178" s="326"/>
      <c r="C178" s="301" t="s">
        <v>54</v>
      </c>
      <c r="D178" s="301"/>
      <c r="E178" s="301"/>
      <c r="F178" s="324" t="s">
        <v>1617</v>
      </c>
      <c r="G178" s="301"/>
      <c r="H178" s="301" t="s">
        <v>1687</v>
      </c>
      <c r="I178" s="301" t="s">
        <v>1688</v>
      </c>
      <c r="J178" s="301">
        <v>1</v>
      </c>
      <c r="K178" s="349"/>
    </row>
    <row r="179" s="1" customFormat="1" ht="15" customHeight="1">
      <c r="B179" s="326"/>
      <c r="C179" s="301" t="s">
        <v>50</v>
      </c>
      <c r="D179" s="301"/>
      <c r="E179" s="301"/>
      <c r="F179" s="324" t="s">
        <v>1617</v>
      </c>
      <c r="G179" s="301"/>
      <c r="H179" s="301" t="s">
        <v>1689</v>
      </c>
      <c r="I179" s="301" t="s">
        <v>1619</v>
      </c>
      <c r="J179" s="301">
        <v>20</v>
      </c>
      <c r="K179" s="349"/>
    </row>
    <row r="180" s="1" customFormat="1" ht="15" customHeight="1">
      <c r="B180" s="326"/>
      <c r="C180" s="301" t="s">
        <v>51</v>
      </c>
      <c r="D180" s="301"/>
      <c r="E180" s="301"/>
      <c r="F180" s="324" t="s">
        <v>1617</v>
      </c>
      <c r="G180" s="301"/>
      <c r="H180" s="301" t="s">
        <v>1690</v>
      </c>
      <c r="I180" s="301" t="s">
        <v>1619</v>
      </c>
      <c r="J180" s="301">
        <v>255</v>
      </c>
      <c r="K180" s="349"/>
    </row>
    <row r="181" s="1" customFormat="1" ht="15" customHeight="1">
      <c r="B181" s="326"/>
      <c r="C181" s="301" t="s">
        <v>112</v>
      </c>
      <c r="D181" s="301"/>
      <c r="E181" s="301"/>
      <c r="F181" s="324" t="s">
        <v>1617</v>
      </c>
      <c r="G181" s="301"/>
      <c r="H181" s="301" t="s">
        <v>1581</v>
      </c>
      <c r="I181" s="301" t="s">
        <v>1619</v>
      </c>
      <c r="J181" s="301">
        <v>10</v>
      </c>
      <c r="K181" s="349"/>
    </row>
    <row r="182" s="1" customFormat="1" ht="15" customHeight="1">
      <c r="B182" s="326"/>
      <c r="C182" s="301" t="s">
        <v>113</v>
      </c>
      <c r="D182" s="301"/>
      <c r="E182" s="301"/>
      <c r="F182" s="324" t="s">
        <v>1617</v>
      </c>
      <c r="G182" s="301"/>
      <c r="H182" s="301" t="s">
        <v>1691</v>
      </c>
      <c r="I182" s="301" t="s">
        <v>1652</v>
      </c>
      <c r="J182" s="301"/>
      <c r="K182" s="349"/>
    </row>
    <row r="183" s="1" customFormat="1" ht="15" customHeight="1">
      <c r="B183" s="326"/>
      <c r="C183" s="301" t="s">
        <v>1692</v>
      </c>
      <c r="D183" s="301"/>
      <c r="E183" s="301"/>
      <c r="F183" s="324" t="s">
        <v>1617</v>
      </c>
      <c r="G183" s="301"/>
      <c r="H183" s="301" t="s">
        <v>1693</v>
      </c>
      <c r="I183" s="301" t="s">
        <v>1652</v>
      </c>
      <c r="J183" s="301"/>
      <c r="K183" s="349"/>
    </row>
    <row r="184" s="1" customFormat="1" ht="15" customHeight="1">
      <c r="B184" s="326"/>
      <c r="C184" s="301" t="s">
        <v>1681</v>
      </c>
      <c r="D184" s="301"/>
      <c r="E184" s="301"/>
      <c r="F184" s="324" t="s">
        <v>1617</v>
      </c>
      <c r="G184" s="301"/>
      <c r="H184" s="301" t="s">
        <v>1694</v>
      </c>
      <c r="I184" s="301" t="s">
        <v>1652</v>
      </c>
      <c r="J184" s="301"/>
      <c r="K184" s="349"/>
    </row>
    <row r="185" s="1" customFormat="1" ht="15" customHeight="1">
      <c r="B185" s="326"/>
      <c r="C185" s="301" t="s">
        <v>115</v>
      </c>
      <c r="D185" s="301"/>
      <c r="E185" s="301"/>
      <c r="F185" s="324" t="s">
        <v>1623</v>
      </c>
      <c r="G185" s="301"/>
      <c r="H185" s="301" t="s">
        <v>1695</v>
      </c>
      <c r="I185" s="301" t="s">
        <v>1619</v>
      </c>
      <c r="J185" s="301">
        <v>50</v>
      </c>
      <c r="K185" s="349"/>
    </row>
    <row r="186" s="1" customFormat="1" ht="15" customHeight="1">
      <c r="B186" s="326"/>
      <c r="C186" s="301" t="s">
        <v>1696</v>
      </c>
      <c r="D186" s="301"/>
      <c r="E186" s="301"/>
      <c r="F186" s="324" t="s">
        <v>1623</v>
      </c>
      <c r="G186" s="301"/>
      <c r="H186" s="301" t="s">
        <v>1697</v>
      </c>
      <c r="I186" s="301" t="s">
        <v>1698</v>
      </c>
      <c r="J186" s="301"/>
      <c r="K186" s="349"/>
    </row>
    <row r="187" s="1" customFormat="1" ht="15" customHeight="1">
      <c r="B187" s="326"/>
      <c r="C187" s="301" t="s">
        <v>1699</v>
      </c>
      <c r="D187" s="301"/>
      <c r="E187" s="301"/>
      <c r="F187" s="324" t="s">
        <v>1623</v>
      </c>
      <c r="G187" s="301"/>
      <c r="H187" s="301" t="s">
        <v>1700</v>
      </c>
      <c r="I187" s="301" t="s">
        <v>1698</v>
      </c>
      <c r="J187" s="301"/>
      <c r="K187" s="349"/>
    </row>
    <row r="188" s="1" customFormat="1" ht="15" customHeight="1">
      <c r="B188" s="326"/>
      <c r="C188" s="301" t="s">
        <v>1701</v>
      </c>
      <c r="D188" s="301"/>
      <c r="E188" s="301"/>
      <c r="F188" s="324" t="s">
        <v>1623</v>
      </c>
      <c r="G188" s="301"/>
      <c r="H188" s="301" t="s">
        <v>1702</v>
      </c>
      <c r="I188" s="301" t="s">
        <v>1698</v>
      </c>
      <c r="J188" s="301"/>
      <c r="K188" s="349"/>
    </row>
    <row r="189" s="1" customFormat="1" ht="15" customHeight="1">
      <c r="B189" s="326"/>
      <c r="C189" s="362" t="s">
        <v>1703</v>
      </c>
      <c r="D189" s="301"/>
      <c r="E189" s="301"/>
      <c r="F189" s="324" t="s">
        <v>1623</v>
      </c>
      <c r="G189" s="301"/>
      <c r="H189" s="301" t="s">
        <v>1704</v>
      </c>
      <c r="I189" s="301" t="s">
        <v>1705</v>
      </c>
      <c r="J189" s="363" t="s">
        <v>1706</v>
      </c>
      <c r="K189" s="349"/>
    </row>
    <row r="190" s="1" customFormat="1" ht="15" customHeight="1">
      <c r="B190" s="326"/>
      <c r="C190" s="362" t="s">
        <v>39</v>
      </c>
      <c r="D190" s="301"/>
      <c r="E190" s="301"/>
      <c r="F190" s="324" t="s">
        <v>1617</v>
      </c>
      <c r="G190" s="301"/>
      <c r="H190" s="298" t="s">
        <v>1707</v>
      </c>
      <c r="I190" s="301" t="s">
        <v>1708</v>
      </c>
      <c r="J190" s="301"/>
      <c r="K190" s="349"/>
    </row>
    <row r="191" s="1" customFormat="1" ht="15" customHeight="1">
      <c r="B191" s="326"/>
      <c r="C191" s="362" t="s">
        <v>1709</v>
      </c>
      <c r="D191" s="301"/>
      <c r="E191" s="301"/>
      <c r="F191" s="324" t="s">
        <v>1617</v>
      </c>
      <c r="G191" s="301"/>
      <c r="H191" s="301" t="s">
        <v>1710</v>
      </c>
      <c r="I191" s="301" t="s">
        <v>1652</v>
      </c>
      <c r="J191" s="301"/>
      <c r="K191" s="349"/>
    </row>
    <row r="192" s="1" customFormat="1" ht="15" customHeight="1">
      <c r="B192" s="326"/>
      <c r="C192" s="362" t="s">
        <v>1711</v>
      </c>
      <c r="D192" s="301"/>
      <c r="E192" s="301"/>
      <c r="F192" s="324" t="s">
        <v>1617</v>
      </c>
      <c r="G192" s="301"/>
      <c r="H192" s="301" t="s">
        <v>1712</v>
      </c>
      <c r="I192" s="301" t="s">
        <v>1652</v>
      </c>
      <c r="J192" s="301"/>
      <c r="K192" s="349"/>
    </row>
    <row r="193" s="1" customFormat="1" ht="15" customHeight="1">
      <c r="B193" s="326"/>
      <c r="C193" s="362" t="s">
        <v>1713</v>
      </c>
      <c r="D193" s="301"/>
      <c r="E193" s="301"/>
      <c r="F193" s="324" t="s">
        <v>1623</v>
      </c>
      <c r="G193" s="301"/>
      <c r="H193" s="301" t="s">
        <v>1714</v>
      </c>
      <c r="I193" s="301" t="s">
        <v>1652</v>
      </c>
      <c r="J193" s="301"/>
      <c r="K193" s="349"/>
    </row>
    <row r="194" s="1" customFormat="1" ht="15" customHeight="1">
      <c r="B194" s="355"/>
      <c r="C194" s="364"/>
      <c r="D194" s="335"/>
      <c r="E194" s="335"/>
      <c r="F194" s="335"/>
      <c r="G194" s="335"/>
      <c r="H194" s="335"/>
      <c r="I194" s="335"/>
      <c r="J194" s="335"/>
      <c r="K194" s="356"/>
    </row>
    <row r="195" s="1" customFormat="1" ht="18.75" customHeight="1">
      <c r="B195" s="337"/>
      <c r="C195" s="347"/>
      <c r="D195" s="347"/>
      <c r="E195" s="347"/>
      <c r="F195" s="357"/>
      <c r="G195" s="347"/>
      <c r="H195" s="347"/>
      <c r="I195" s="347"/>
      <c r="J195" s="347"/>
      <c r="K195" s="337"/>
    </row>
    <row r="196" s="1" customFormat="1" ht="18.75" customHeight="1">
      <c r="B196" s="337"/>
      <c r="C196" s="347"/>
      <c r="D196" s="347"/>
      <c r="E196" s="347"/>
      <c r="F196" s="357"/>
      <c r="G196" s="347"/>
      <c r="H196" s="347"/>
      <c r="I196" s="347"/>
      <c r="J196" s="347"/>
      <c r="K196" s="337"/>
    </row>
    <row r="197" s="1" customFormat="1" ht="18.75" customHeight="1">
      <c r="B197" s="309"/>
      <c r="C197" s="309"/>
      <c r="D197" s="309"/>
      <c r="E197" s="309"/>
      <c r="F197" s="309"/>
      <c r="G197" s="309"/>
      <c r="H197" s="309"/>
      <c r="I197" s="309"/>
      <c r="J197" s="309"/>
      <c r="K197" s="309"/>
    </row>
    <row r="198" s="1" customFormat="1" ht="13.5">
      <c r="B198" s="288"/>
      <c r="C198" s="289"/>
      <c r="D198" s="289"/>
      <c r="E198" s="289"/>
      <c r="F198" s="289"/>
      <c r="G198" s="289"/>
      <c r="H198" s="289"/>
      <c r="I198" s="289"/>
      <c r="J198" s="289"/>
      <c r="K198" s="290"/>
    </row>
    <row r="199" s="1" customFormat="1" ht="21">
      <c r="B199" s="291"/>
      <c r="C199" s="292" t="s">
        <v>1715</v>
      </c>
      <c r="D199" s="292"/>
      <c r="E199" s="292"/>
      <c r="F199" s="292"/>
      <c r="G199" s="292"/>
      <c r="H199" s="292"/>
      <c r="I199" s="292"/>
      <c r="J199" s="292"/>
      <c r="K199" s="293"/>
    </row>
    <row r="200" s="1" customFormat="1" ht="25.5" customHeight="1">
      <c r="B200" s="291"/>
      <c r="C200" s="365" t="s">
        <v>1716</v>
      </c>
      <c r="D200" s="365"/>
      <c r="E200" s="365"/>
      <c r="F200" s="365" t="s">
        <v>1717</v>
      </c>
      <c r="G200" s="366"/>
      <c r="H200" s="365" t="s">
        <v>1718</v>
      </c>
      <c r="I200" s="365"/>
      <c r="J200" s="365"/>
      <c r="K200" s="293"/>
    </row>
    <row r="201" s="1" customFormat="1" ht="5.25" customHeight="1">
      <c r="B201" s="326"/>
      <c r="C201" s="321"/>
      <c r="D201" s="321"/>
      <c r="E201" s="321"/>
      <c r="F201" s="321"/>
      <c r="G201" s="347"/>
      <c r="H201" s="321"/>
      <c r="I201" s="321"/>
      <c r="J201" s="321"/>
      <c r="K201" s="349"/>
    </row>
    <row r="202" s="1" customFormat="1" ht="15" customHeight="1">
      <c r="B202" s="326"/>
      <c r="C202" s="301" t="s">
        <v>1708</v>
      </c>
      <c r="D202" s="301"/>
      <c r="E202" s="301"/>
      <c r="F202" s="324" t="s">
        <v>40</v>
      </c>
      <c r="G202" s="301"/>
      <c r="H202" s="301" t="s">
        <v>1719</v>
      </c>
      <c r="I202" s="301"/>
      <c r="J202" s="301"/>
      <c r="K202" s="349"/>
    </row>
    <row r="203" s="1" customFormat="1" ht="15" customHeight="1">
      <c r="B203" s="326"/>
      <c r="C203" s="301"/>
      <c r="D203" s="301"/>
      <c r="E203" s="301"/>
      <c r="F203" s="324" t="s">
        <v>41</v>
      </c>
      <c r="G203" s="301"/>
      <c r="H203" s="301" t="s">
        <v>1720</v>
      </c>
      <c r="I203" s="301"/>
      <c r="J203" s="301"/>
      <c r="K203" s="349"/>
    </row>
    <row r="204" s="1" customFormat="1" ht="15" customHeight="1">
      <c r="B204" s="326"/>
      <c r="C204" s="301"/>
      <c r="D204" s="301"/>
      <c r="E204" s="301"/>
      <c r="F204" s="324" t="s">
        <v>44</v>
      </c>
      <c r="G204" s="301"/>
      <c r="H204" s="301" t="s">
        <v>1721</v>
      </c>
      <c r="I204" s="301"/>
      <c r="J204" s="301"/>
      <c r="K204" s="349"/>
    </row>
    <row r="205" s="1" customFormat="1" ht="15" customHeight="1">
      <c r="B205" s="326"/>
      <c r="C205" s="301"/>
      <c r="D205" s="301"/>
      <c r="E205" s="301"/>
      <c r="F205" s="324" t="s">
        <v>42</v>
      </c>
      <c r="G205" s="301"/>
      <c r="H205" s="301" t="s">
        <v>1722</v>
      </c>
      <c r="I205" s="301"/>
      <c r="J205" s="301"/>
      <c r="K205" s="349"/>
    </row>
    <row r="206" s="1" customFormat="1" ht="15" customHeight="1">
      <c r="B206" s="326"/>
      <c r="C206" s="301"/>
      <c r="D206" s="301"/>
      <c r="E206" s="301"/>
      <c r="F206" s="324" t="s">
        <v>43</v>
      </c>
      <c r="G206" s="301"/>
      <c r="H206" s="301" t="s">
        <v>1723</v>
      </c>
      <c r="I206" s="301"/>
      <c r="J206" s="301"/>
      <c r="K206" s="349"/>
    </row>
    <row r="207" s="1" customFormat="1" ht="15" customHeight="1">
      <c r="B207" s="326"/>
      <c r="C207" s="301"/>
      <c r="D207" s="301"/>
      <c r="E207" s="301"/>
      <c r="F207" s="324"/>
      <c r="G207" s="301"/>
      <c r="H207" s="301"/>
      <c r="I207" s="301"/>
      <c r="J207" s="301"/>
      <c r="K207" s="349"/>
    </row>
    <row r="208" s="1" customFormat="1" ht="15" customHeight="1">
      <c r="B208" s="326"/>
      <c r="C208" s="301" t="s">
        <v>1664</v>
      </c>
      <c r="D208" s="301"/>
      <c r="E208" s="301"/>
      <c r="F208" s="324" t="s">
        <v>76</v>
      </c>
      <c r="G208" s="301"/>
      <c r="H208" s="301" t="s">
        <v>1724</v>
      </c>
      <c r="I208" s="301"/>
      <c r="J208" s="301"/>
      <c r="K208" s="349"/>
    </row>
    <row r="209" s="1" customFormat="1" ht="15" customHeight="1">
      <c r="B209" s="326"/>
      <c r="C209" s="301"/>
      <c r="D209" s="301"/>
      <c r="E209" s="301"/>
      <c r="F209" s="324" t="s">
        <v>1560</v>
      </c>
      <c r="G209" s="301"/>
      <c r="H209" s="301" t="s">
        <v>1561</v>
      </c>
      <c r="I209" s="301"/>
      <c r="J209" s="301"/>
      <c r="K209" s="349"/>
    </row>
    <row r="210" s="1" customFormat="1" ht="15" customHeight="1">
      <c r="B210" s="326"/>
      <c r="C210" s="301"/>
      <c r="D210" s="301"/>
      <c r="E210" s="301"/>
      <c r="F210" s="324" t="s">
        <v>1558</v>
      </c>
      <c r="G210" s="301"/>
      <c r="H210" s="301" t="s">
        <v>1725</v>
      </c>
      <c r="I210" s="301"/>
      <c r="J210" s="301"/>
      <c r="K210" s="349"/>
    </row>
    <row r="211" s="1" customFormat="1" ht="15" customHeight="1">
      <c r="B211" s="367"/>
      <c r="C211" s="301"/>
      <c r="D211" s="301"/>
      <c r="E211" s="301"/>
      <c r="F211" s="324" t="s">
        <v>1562</v>
      </c>
      <c r="G211" s="362"/>
      <c r="H211" s="353" t="s">
        <v>1563</v>
      </c>
      <c r="I211" s="353"/>
      <c r="J211" s="353"/>
      <c r="K211" s="368"/>
    </row>
    <row r="212" s="1" customFormat="1" ht="15" customHeight="1">
      <c r="B212" s="367"/>
      <c r="C212" s="301"/>
      <c r="D212" s="301"/>
      <c r="E212" s="301"/>
      <c r="F212" s="324" t="s">
        <v>538</v>
      </c>
      <c r="G212" s="362"/>
      <c r="H212" s="353" t="s">
        <v>539</v>
      </c>
      <c r="I212" s="353"/>
      <c r="J212" s="353"/>
      <c r="K212" s="368"/>
    </row>
    <row r="213" s="1" customFormat="1" ht="15" customHeight="1">
      <c r="B213" s="367"/>
      <c r="C213" s="301"/>
      <c r="D213" s="301"/>
      <c r="E213" s="301"/>
      <c r="F213" s="324"/>
      <c r="G213" s="362"/>
      <c r="H213" s="353"/>
      <c r="I213" s="353"/>
      <c r="J213" s="353"/>
      <c r="K213" s="368"/>
    </row>
    <row r="214" s="1" customFormat="1" ht="15" customHeight="1">
      <c r="B214" s="367"/>
      <c r="C214" s="301" t="s">
        <v>1688</v>
      </c>
      <c r="D214" s="301"/>
      <c r="E214" s="301"/>
      <c r="F214" s="324">
        <v>1</v>
      </c>
      <c r="G214" s="362"/>
      <c r="H214" s="353" t="s">
        <v>1726</v>
      </c>
      <c r="I214" s="353"/>
      <c r="J214" s="353"/>
      <c r="K214" s="368"/>
    </row>
    <row r="215" s="1" customFormat="1" ht="15" customHeight="1">
      <c r="B215" s="367"/>
      <c r="C215" s="301"/>
      <c r="D215" s="301"/>
      <c r="E215" s="301"/>
      <c r="F215" s="324">
        <v>2</v>
      </c>
      <c r="G215" s="362"/>
      <c r="H215" s="353" t="s">
        <v>1727</v>
      </c>
      <c r="I215" s="353"/>
      <c r="J215" s="353"/>
      <c r="K215" s="368"/>
    </row>
    <row r="216" s="1" customFormat="1" ht="15" customHeight="1">
      <c r="B216" s="367"/>
      <c r="C216" s="301"/>
      <c r="D216" s="301"/>
      <c r="E216" s="301"/>
      <c r="F216" s="324">
        <v>3</v>
      </c>
      <c r="G216" s="362"/>
      <c r="H216" s="353" t="s">
        <v>1728</v>
      </c>
      <c r="I216" s="353"/>
      <c r="J216" s="353"/>
      <c r="K216" s="368"/>
    </row>
    <row r="217" s="1" customFormat="1" ht="15" customHeight="1">
      <c r="B217" s="367"/>
      <c r="C217" s="301"/>
      <c r="D217" s="301"/>
      <c r="E217" s="301"/>
      <c r="F217" s="324">
        <v>4</v>
      </c>
      <c r="G217" s="362"/>
      <c r="H217" s="353" t="s">
        <v>1729</v>
      </c>
      <c r="I217" s="353"/>
      <c r="J217" s="353"/>
      <c r="K217" s="368"/>
    </row>
    <row r="218" s="1" customFormat="1" ht="12.75" customHeight="1">
      <c r="B218" s="369"/>
      <c r="C218" s="370"/>
      <c r="D218" s="370"/>
      <c r="E218" s="370"/>
      <c r="F218" s="370"/>
      <c r="G218" s="370"/>
      <c r="H218" s="370"/>
      <c r="I218" s="370"/>
      <c r="J218" s="370"/>
      <c r="K218" s="37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Lenovo-Racek\Racek</dc:creator>
  <cp:lastModifiedBy>Lenovo-Racek\Racek</cp:lastModifiedBy>
  <dcterms:created xsi:type="dcterms:W3CDTF">2022-06-02T07:17:36Z</dcterms:created>
  <dcterms:modified xsi:type="dcterms:W3CDTF">2022-06-02T07:17:57Z</dcterms:modified>
</cp:coreProperties>
</file>